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\\NAS-landisk2024\disk1\共有情報\個人別フォルダー\北ヶ崎\"/>
    </mc:Choice>
  </mc:AlternateContent>
  <xr:revisionPtr revIDLastSave="0" documentId="13_ncr:1_{5E6325D6-1E25-487A-8102-5382EC3453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計算表" sheetId="4" r:id="rId1"/>
  </sheets>
  <definedNames>
    <definedName name="_xlnm._FilterDatabase" localSheetId="0" hidden="1">計算表!$B$33:$O$93</definedName>
    <definedName name="_xlnm.Print_Area" localSheetId="0">計算表!$B$2:$P$93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4" l="1"/>
  <c r="I74" i="4"/>
  <c r="I85" i="4"/>
  <c r="I84" i="4"/>
  <c r="I83" i="4"/>
  <c r="I72" i="4"/>
  <c r="I35" i="4"/>
  <c r="I65" i="4"/>
  <c r="I64" i="4"/>
  <c r="I92" i="4" l="1"/>
  <c r="I91" i="4"/>
  <c r="I90" i="4"/>
  <c r="I89" i="4"/>
  <c r="I88" i="4"/>
  <c r="I87" i="4"/>
  <c r="I82" i="4"/>
  <c r="I81" i="4"/>
  <c r="I80" i="4"/>
  <c r="I78" i="4"/>
  <c r="I77" i="4"/>
  <c r="I76" i="4"/>
  <c r="I75" i="4"/>
  <c r="I73" i="4"/>
  <c r="I70" i="4"/>
  <c r="I69" i="4"/>
  <c r="I68" i="4"/>
  <c r="I67" i="4"/>
  <c r="I66" i="4"/>
  <c r="I63" i="4"/>
  <c r="I61" i="4"/>
  <c r="I60" i="4"/>
  <c r="I59" i="4"/>
  <c r="I58" i="4"/>
  <c r="I56" i="4"/>
  <c r="I55" i="4"/>
  <c r="I54" i="4"/>
  <c r="I53" i="4"/>
  <c r="I52" i="4"/>
  <c r="I57" i="4"/>
  <c r="I50" i="4"/>
  <c r="I48" i="4"/>
  <c r="I47" i="4"/>
  <c r="Q47" i="4" s="1"/>
  <c r="K47" i="4" s="1"/>
  <c r="I46" i="4"/>
  <c r="I45" i="4"/>
  <c r="I49" i="4"/>
  <c r="Q49" i="4" s="1"/>
  <c r="K49" i="4" s="1"/>
  <c r="I36" i="4"/>
  <c r="I37" i="4"/>
  <c r="Q37" i="4" s="1"/>
  <c r="I38" i="4"/>
  <c r="I39" i="4"/>
  <c r="Q39" i="4" s="1"/>
  <c r="K39" i="4" s="1"/>
  <c r="I40" i="4"/>
  <c r="Q40" i="4" s="1"/>
  <c r="K40" i="4" s="1"/>
  <c r="I41" i="4"/>
  <c r="Q41" i="4" s="1"/>
  <c r="K41" i="4" s="1"/>
  <c r="I42" i="4"/>
  <c r="Q42" i="4" s="1"/>
  <c r="K42" i="4" s="1"/>
  <c r="I43" i="4"/>
  <c r="Q35" i="4"/>
  <c r="K35" i="4" s="1"/>
  <c r="Q81" i="4" l="1"/>
  <c r="K81" i="4" s="1"/>
  <c r="Q82" i="4"/>
  <c r="K82" i="4" s="1"/>
  <c r="Q91" i="4" l="1"/>
  <c r="Q75" i="4" l="1"/>
  <c r="K75" i="4" s="1"/>
  <c r="Q74" i="4"/>
  <c r="K74" i="4" s="1"/>
  <c r="Q73" i="4"/>
  <c r="K73" i="4" s="1"/>
  <c r="Q78" i="4"/>
  <c r="K78" i="4" s="1"/>
  <c r="Q77" i="4"/>
  <c r="K77" i="4" s="1"/>
  <c r="Q76" i="4"/>
  <c r="K76" i="4" s="1"/>
  <c r="Q70" i="4"/>
  <c r="K70" i="4" s="1"/>
  <c r="Q69" i="4"/>
  <c r="K69" i="4" s="1"/>
  <c r="Q68" i="4"/>
  <c r="K68" i="4" s="1"/>
  <c r="Q67" i="4"/>
  <c r="K67" i="4" s="1"/>
  <c r="Q50" i="4"/>
  <c r="K50" i="4" s="1"/>
  <c r="Q48" i="4"/>
  <c r="K48" i="4" s="1"/>
  <c r="Q46" i="4"/>
  <c r="K46" i="4" s="1"/>
  <c r="Q45" i="4"/>
  <c r="K45" i="4" s="1"/>
  <c r="Q66" i="4"/>
  <c r="K66" i="4" s="1"/>
  <c r="Q65" i="4"/>
  <c r="K65" i="4" s="1"/>
  <c r="Q64" i="4"/>
  <c r="K64" i="4" s="1"/>
  <c r="Q61" i="4"/>
  <c r="K61" i="4" s="1"/>
  <c r="Q60" i="4"/>
  <c r="K60" i="4" s="1"/>
  <c r="Q59" i="4"/>
  <c r="K59" i="4" s="1"/>
  <c r="Q58" i="4"/>
  <c r="K58" i="4" s="1"/>
  <c r="Q57" i="4"/>
  <c r="K57" i="4" s="1"/>
  <c r="Q56" i="4"/>
  <c r="K56" i="4" s="1"/>
  <c r="Q55" i="4"/>
  <c r="K55" i="4" s="1"/>
  <c r="Q54" i="4"/>
  <c r="K54" i="4" s="1"/>
  <c r="Q53" i="4"/>
  <c r="K53" i="4" s="1"/>
  <c r="Q89" i="4"/>
  <c r="K89" i="4" s="1"/>
  <c r="Q36" i="4"/>
  <c r="K36" i="4" s="1"/>
  <c r="Q52" i="4"/>
  <c r="K52" i="4" s="1"/>
  <c r="Q43" i="4"/>
  <c r="K43" i="4" s="1"/>
  <c r="Q38" i="4"/>
  <c r="K38" i="4" s="1"/>
  <c r="K37" i="4"/>
  <c r="Q88" i="4" l="1"/>
  <c r="K88" i="4" s="1"/>
  <c r="Q92" i="4"/>
  <c r="K92" i="4" s="1"/>
  <c r="K91" i="4"/>
  <c r="Q90" i="4"/>
  <c r="K90" i="4" s="1"/>
  <c r="Q85" i="4"/>
  <c r="K85" i="4" s="1"/>
  <c r="Q84" i="4"/>
  <c r="K84" i="4" s="1"/>
  <c r="Q63" i="4"/>
  <c r="K63" i="4" s="1"/>
  <c r="Q72" i="4" l="1"/>
  <c r="K72" i="4" s="1"/>
  <c r="Q80" i="4"/>
  <c r="K80" i="4" s="1"/>
  <c r="Q87" i="4"/>
  <c r="K87" i="4" s="1"/>
  <c r="Q83" i="4"/>
  <c r="K83" i="4" s="1"/>
  <c r="Q44" i="4" l="1"/>
  <c r="K44" i="4" s="1"/>
  <c r="K93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GOEI</author>
  </authors>
  <commentList>
    <comment ref="I33" authorId="0" shapeId="0" xr:uid="{6FE4D8ED-62D6-41A7-B7BE-9FC269DC4FA8}">
      <text>
        <r>
          <rPr>
            <b/>
            <sz val="12"/>
            <color indexed="81"/>
            <rFont val="MS P ゴシック"/>
            <family val="3"/>
            <charset val="128"/>
          </rPr>
          <t>④オートフィルター（▽をクリック）にて「0」のみチェックを外すと見易くなります。
※設計金額欄でもOK</t>
        </r>
      </text>
    </comment>
  </commentList>
</comments>
</file>

<file path=xl/sharedStrings.xml><?xml version="1.0" encoding="utf-8"?>
<sst xmlns="http://schemas.openxmlformats.org/spreadsheetml/2006/main" count="162" uniqueCount="143">
  <si>
    <t>個</t>
    <rPh sb="0" eb="1">
      <t>コ</t>
    </rPh>
    <phoneticPr fontId="2"/>
  </si>
  <si>
    <t>枚</t>
    <rPh sb="0" eb="1">
      <t>マイ</t>
    </rPh>
    <phoneticPr fontId="2"/>
  </si>
  <si>
    <t>本</t>
    <rPh sb="0" eb="1">
      <t>ホン</t>
    </rPh>
    <phoneticPr fontId="2"/>
  </si>
  <si>
    <t>合計</t>
    <rPh sb="0" eb="2">
      <t>ゴウケイ</t>
    </rPh>
    <phoneticPr fontId="2"/>
  </si>
  <si>
    <t>《注意事項》</t>
    <rPh sb="1" eb="5">
      <t>チュウイジコウ</t>
    </rPh>
    <phoneticPr fontId="2"/>
  </si>
  <si>
    <t>ダイヤビット 4φ (10個入)　タイル用</t>
    <rPh sb="13" eb="15">
      <t>コイ</t>
    </rPh>
    <rPh sb="20" eb="21">
      <t>ヨウ</t>
    </rPh>
    <phoneticPr fontId="1"/>
  </si>
  <si>
    <t>ダイヤビット 5φ (10個入)　タイル用</t>
  </si>
  <si>
    <t>ダイヤビット 5.5φ (10個入)　タイル用</t>
  </si>
  <si>
    <t>ダイヤビット 6φ (10個入)　タイル用</t>
  </si>
  <si>
    <t>ダイヤビット 6.5φ (10個入)　タイル用</t>
  </si>
  <si>
    <t>ブレイズビット 19φ（1個入）</t>
  </si>
  <si>
    <t>品名</t>
    <rPh sb="0" eb="2">
      <t>ヒンメイ</t>
    </rPh>
    <phoneticPr fontId="2"/>
  </si>
  <si>
    <t>設計数</t>
    <rPh sb="0" eb="2">
      <t>セッケイ</t>
    </rPh>
    <rPh sb="2" eb="3">
      <t>スウ</t>
    </rPh>
    <phoneticPr fontId="2"/>
  </si>
  <si>
    <t>単位</t>
    <rPh sb="0" eb="2">
      <t>タンイ</t>
    </rPh>
    <phoneticPr fontId="2"/>
  </si>
  <si>
    <t>消耗品
必要数</t>
    <rPh sb="0" eb="3">
      <t>ショウモウヒン</t>
    </rPh>
    <rPh sb="4" eb="7">
      <t>ヒツヨウスウ</t>
    </rPh>
    <phoneticPr fontId="2"/>
  </si>
  <si>
    <t>シャンク 4φ</t>
  </si>
  <si>
    <t>シャンク80L 5-5.5φ</t>
  </si>
  <si>
    <t>シャンク80L 6-8.5φ</t>
  </si>
  <si>
    <t>シャンク110L 5-5.5φ</t>
  </si>
  <si>
    <t>シャンク110L 6-8.5φ</t>
  </si>
  <si>
    <t>設計金額</t>
    <rPh sb="0" eb="4">
      <t>セッケイキンガク</t>
    </rPh>
    <phoneticPr fontId="2"/>
  </si>
  <si>
    <t>箱</t>
    <rPh sb="0" eb="1">
      <t>ハコ</t>
    </rPh>
    <phoneticPr fontId="2"/>
  </si>
  <si>
    <t>計算用</t>
    <rPh sb="0" eb="3">
      <t>ケイサンヨウ</t>
    </rPh>
    <phoneticPr fontId="2"/>
  </si>
  <si>
    <t>備考</t>
    <rPh sb="0" eb="2">
      <t>ビコウ</t>
    </rPh>
    <phoneticPr fontId="2"/>
  </si>
  <si>
    <t>【使用方法】</t>
    <rPh sb="1" eb="5">
      <t>シヨウホウホウ</t>
    </rPh>
    <phoneticPr fontId="2"/>
  </si>
  <si>
    <t>金属ブッシュ 4φ</t>
  </si>
  <si>
    <t>金属ブッシュ 5-5.5φ</t>
  </si>
  <si>
    <t>金属ブッシュ 6-8.5φ</t>
  </si>
  <si>
    <t>2点式金属ブッシュ 12.7φ</t>
  </si>
  <si>
    <t>2点式金属ブッシュ 14.5φ</t>
  </si>
  <si>
    <t>2点式金属ブッシュ 16.5φ</t>
  </si>
  <si>
    <t>2点式金属ブッシュ 18φ</t>
  </si>
  <si>
    <t>2点式シャンク 12.7φ</t>
  </si>
  <si>
    <t>2点式シャンク 14.5φ</t>
  </si>
  <si>
    <t>2点式シャンク 16.5φ</t>
  </si>
  <si>
    <t>2点式シャンク 18φ</t>
  </si>
  <si>
    <t>ゴムブッシュ 4-5.5φ</t>
  </si>
  <si>
    <t>ゴムブッシュ 6-8.5φ</t>
  </si>
  <si>
    <t>2点式ゴムブッシュ 12.7φ</t>
  </si>
  <si>
    <t>2点式ゴムブッシュ 14.5φ</t>
  </si>
  <si>
    <t>2点式ゴムブッシュ 16.5φ</t>
  </si>
  <si>
    <t>2点式ゴムブッシュ 18φ</t>
  </si>
  <si>
    <t>注水ボディ</t>
    <phoneticPr fontId="2"/>
  </si>
  <si>
    <t>バキュームポンプ（耐熱仕様）</t>
    <rPh sb="9" eb="11">
      <t>タイネツ</t>
    </rPh>
    <rPh sb="11" eb="13">
      <t>シヨウ</t>
    </rPh>
    <phoneticPr fontId="1"/>
  </si>
  <si>
    <t>袋</t>
    <rPh sb="0" eb="1">
      <t>タイ</t>
    </rPh>
    <phoneticPr fontId="2"/>
  </si>
  <si>
    <t>個</t>
    <rPh sb="0" eb="1">
      <t>コ</t>
    </rPh>
    <phoneticPr fontId="2"/>
  </si>
  <si>
    <t>4φ</t>
    <phoneticPr fontId="2"/>
  </si>
  <si>
    <t>ブレイズ19φ</t>
    <phoneticPr fontId="2"/>
  </si>
  <si>
    <t>5φ（80L）</t>
    <phoneticPr fontId="2"/>
  </si>
  <si>
    <t>5.5φ（80L）</t>
    <phoneticPr fontId="2"/>
  </si>
  <si>
    <t>6φ（80L）</t>
    <phoneticPr fontId="2"/>
  </si>
  <si>
    <t>6.5φ（80L）</t>
    <phoneticPr fontId="2"/>
  </si>
  <si>
    <t>5φ（110L）</t>
    <phoneticPr fontId="2"/>
  </si>
  <si>
    <t>5.5φ（110L）</t>
    <phoneticPr fontId="2"/>
  </si>
  <si>
    <t>6φ（110L）</t>
    <phoneticPr fontId="2"/>
  </si>
  <si>
    <t>6.5φ（110L）</t>
    <phoneticPr fontId="2"/>
  </si>
  <si>
    <t>・必要数はあくまで「目安」となります。必要数を保証するものでは御座いませんのでご注意下さい。</t>
    <rPh sb="1" eb="3">
      <t>ヒツヨウ</t>
    </rPh>
    <rPh sb="3" eb="4">
      <t>スウ</t>
    </rPh>
    <rPh sb="10" eb="12">
      <t>メヤス</t>
    </rPh>
    <rPh sb="19" eb="22">
      <t>ヒツヨウスウ</t>
    </rPh>
    <rPh sb="23" eb="25">
      <t>ホショウ</t>
    </rPh>
    <rPh sb="31" eb="33">
      <t>ゴザ</t>
    </rPh>
    <rPh sb="40" eb="42">
      <t>チュウイ</t>
    </rPh>
    <rPh sb="42" eb="43">
      <t>クダ</t>
    </rPh>
    <phoneticPr fontId="2"/>
  </si>
  <si>
    <t>穴</t>
    <phoneticPr fontId="2"/>
  </si>
  <si>
    <r>
      <t xml:space="preserve">①穴数
</t>
    </r>
    <r>
      <rPr>
        <b/>
        <sz val="12"/>
        <color theme="1"/>
        <rFont val="ＭＳ Ｐゴシック"/>
        <family val="3"/>
        <charset val="128"/>
        <scheme val="minor"/>
      </rPr>
      <t>※右のセルに数字を入力</t>
    </r>
    <rPh sb="1" eb="3">
      <t>アナスウ</t>
    </rPh>
    <rPh sb="5" eb="6">
      <t>ミギ</t>
    </rPh>
    <rPh sb="10" eb="12">
      <t>スウジ</t>
    </rPh>
    <rPh sb="13" eb="15">
      <t>ニュウリョク</t>
    </rPh>
    <phoneticPr fontId="2"/>
  </si>
  <si>
    <t>③必要な場合は「座堀ビット」も選択</t>
    <phoneticPr fontId="2"/>
  </si>
  <si>
    <t>↓</t>
    <phoneticPr fontId="2"/>
  </si>
  <si>
    <t>有効長60mm</t>
    <rPh sb="0" eb="3">
      <t>ユウコウチョウ</t>
    </rPh>
    <phoneticPr fontId="2"/>
  </si>
  <si>
    <t>有効長80mm</t>
    <rPh sb="0" eb="3">
      <t>ユウコウチョウ</t>
    </rPh>
    <phoneticPr fontId="2"/>
  </si>
  <si>
    <t>有効長110mm</t>
    <rPh sb="0" eb="3">
      <t>ユウコウチョウ</t>
    </rPh>
    <phoneticPr fontId="2"/>
  </si>
  <si>
    <t>G1モデル専用
シャンク部分のみの為、別途「2点式ビット」が必要</t>
    <rPh sb="12" eb="14">
      <t>ブブン</t>
    </rPh>
    <rPh sb="17" eb="18">
      <t>タメ</t>
    </rPh>
    <rPh sb="19" eb="21">
      <t>ベット</t>
    </rPh>
    <rPh sb="23" eb="25">
      <t>テンシキ</t>
    </rPh>
    <rPh sb="30" eb="32">
      <t>ヒツヨウ</t>
    </rPh>
    <phoneticPr fontId="2"/>
  </si>
  <si>
    <t>G1モデル専用</t>
    <phoneticPr fontId="2"/>
  </si>
  <si>
    <t>　 自動算出された部材のみが表示されて見易くなります。</t>
    <rPh sb="2" eb="6">
      <t>ジドウサンシュツ</t>
    </rPh>
    <rPh sb="9" eb="11">
      <t>ブザイ</t>
    </rPh>
    <rPh sb="14" eb="16">
      <t>ヒョウジ</t>
    </rPh>
    <rPh sb="19" eb="21">
      <t>ミヤス</t>
    </rPh>
    <phoneticPr fontId="2"/>
  </si>
  <si>
    <r>
      <t xml:space="preserve">税抜定価
</t>
    </r>
    <r>
      <rPr>
        <sz val="9"/>
        <color theme="1"/>
        <rFont val="ＭＳ Ｐゴシック"/>
        <family val="3"/>
        <charset val="128"/>
        <scheme val="minor"/>
      </rPr>
      <t>（バラ）</t>
    </r>
    <rPh sb="0" eb="2">
      <t>ゼイヌ</t>
    </rPh>
    <rPh sb="2" eb="4">
      <t>テイカ</t>
    </rPh>
    <phoneticPr fontId="2"/>
  </si>
  <si>
    <r>
      <t xml:space="preserve">税抜定価
</t>
    </r>
    <r>
      <rPr>
        <sz val="9"/>
        <color theme="1"/>
        <rFont val="ＭＳ Ｐゴシック"/>
        <family val="3"/>
        <charset val="128"/>
        <scheme val="minor"/>
      </rPr>
      <t>（出荷単位）</t>
    </r>
    <rPh sb="0" eb="2">
      <t>ゼイヌ</t>
    </rPh>
    <rPh sb="2" eb="4">
      <t>テイカ</t>
    </rPh>
    <rPh sb="6" eb="8">
      <t>シュッカ</t>
    </rPh>
    <rPh sb="8" eb="10">
      <t>タンイ</t>
    </rPh>
    <phoneticPr fontId="2"/>
  </si>
  <si>
    <r>
      <t>必要な消耗品の「目安」が自動算出されます。</t>
    </r>
    <r>
      <rPr>
        <b/>
        <sz val="10"/>
        <color theme="1"/>
        <rFont val="ＭＳ Ｐゴシック"/>
        <family val="3"/>
        <charset val="128"/>
        <scheme val="minor"/>
      </rPr>
      <t>（注水ボディ、バキュームポンプ、ギヤポンプのみ小数点以下切り捨て、他は全て切り上げ）</t>
    </r>
    <rPh sb="22" eb="27">
      <t>チュウス</t>
    </rPh>
    <rPh sb="44" eb="53">
      <t>ショウスウテンイ</t>
    </rPh>
    <rPh sb="54" eb="55">
      <t>ホカ</t>
    </rPh>
    <rPh sb="56" eb="57">
      <t>スベ</t>
    </rPh>
    <rPh sb="58" eb="59">
      <t>キ</t>
    </rPh>
    <rPh sb="60" eb="61">
      <t>ア</t>
    </rPh>
    <phoneticPr fontId="2"/>
  </si>
  <si>
    <t>②穿孔径、シャンク・ビットの種類　※選択必須</t>
    <rPh sb="14" eb="16">
      <t>シュルイ</t>
    </rPh>
    <rPh sb="18" eb="20">
      <t>センタク</t>
    </rPh>
    <rPh sb="20" eb="22">
      <t>ヒッス</t>
    </rPh>
    <phoneticPr fontId="2"/>
  </si>
  <si>
    <t>・「穿孔径、シャンク・ビットの種類」は一度に1サイズしか選択出来ません。</t>
  </si>
  <si>
    <r>
      <t>②</t>
    </r>
    <r>
      <rPr>
        <b/>
        <sz val="12"/>
        <color rgb="FFFF0000"/>
        <rFont val="ＭＳ Ｐゴシック"/>
        <family val="3"/>
        <charset val="128"/>
        <scheme val="minor"/>
      </rPr>
      <t>右の</t>
    </r>
    <r>
      <rPr>
        <b/>
        <sz val="12"/>
        <color theme="1"/>
        <rFont val="ＭＳ Ｐゴシック"/>
        <family val="3"/>
        <charset val="128"/>
        <scheme val="minor"/>
      </rPr>
      <t>「穿孔径、シャンク・ビットの種類」を</t>
    </r>
    <r>
      <rPr>
        <b/>
        <sz val="12"/>
        <color rgb="FFFF0000"/>
        <rFont val="ＭＳ Ｐゴシック"/>
        <family val="3"/>
        <charset val="128"/>
        <scheme val="minor"/>
      </rPr>
      <t>1サイズのみ</t>
    </r>
    <r>
      <rPr>
        <b/>
        <sz val="12"/>
        <color theme="1"/>
        <rFont val="ＭＳ Ｐゴシック"/>
        <family val="3"/>
        <charset val="128"/>
        <scheme val="minor"/>
      </rPr>
      <t>選択</t>
    </r>
    <rPh sb="1" eb="2">
      <t>ミギ</t>
    </rPh>
    <phoneticPr fontId="2"/>
  </si>
  <si>
    <t>ろ過フィルター(10枚入)　※小径サイズ使用時</t>
    <rPh sb="1" eb="2">
      <t>カ</t>
    </rPh>
    <rPh sb="10" eb="12">
      <t>マイイ</t>
    </rPh>
    <rPh sb="15" eb="17">
      <t>ショウケイ</t>
    </rPh>
    <rPh sb="20" eb="22">
      <t>シヨウ</t>
    </rPh>
    <rPh sb="22" eb="23">
      <t>ジ</t>
    </rPh>
    <phoneticPr fontId="1"/>
  </si>
  <si>
    <t>ろ過フィルター(10枚入)　※アンカーサイズ使用時</t>
    <rPh sb="1" eb="2">
      <t>カ</t>
    </rPh>
    <rPh sb="10" eb="12">
      <t>マイイ</t>
    </rPh>
    <rPh sb="22" eb="24">
      <t>シヨウ</t>
    </rPh>
    <rPh sb="24" eb="25">
      <t>ジ</t>
    </rPh>
    <phoneticPr fontId="1"/>
  </si>
  <si>
    <t>ろ過フィルター(10枚入)　※ブレイズ19φ使用時</t>
    <rPh sb="1" eb="2">
      <t>カ</t>
    </rPh>
    <rPh sb="10" eb="12">
      <t>マイイ</t>
    </rPh>
    <rPh sb="22" eb="24">
      <t>シヨウ</t>
    </rPh>
    <rPh sb="24" eb="25">
      <t>ジ</t>
    </rPh>
    <phoneticPr fontId="1"/>
  </si>
  <si>
    <t>歩掛の穴数に満たない場合でも翌日の使用は不可
（日を跨いで、同じフィルターを使用する事は出来ません）</t>
    <rPh sb="0" eb="2">
      <t>ブガカリ</t>
    </rPh>
    <rPh sb="3" eb="4">
      <t>ケツ</t>
    </rPh>
    <rPh sb="4" eb="5">
      <t>スウ</t>
    </rPh>
    <rPh sb="6" eb="7">
      <t>ミ</t>
    </rPh>
    <rPh sb="10" eb="12">
      <t>バアイ</t>
    </rPh>
    <rPh sb="14" eb="16">
      <t>ヨクジツ</t>
    </rPh>
    <rPh sb="17" eb="19">
      <t>シヨウ</t>
    </rPh>
    <rPh sb="20" eb="22">
      <t>フカ</t>
    </rPh>
    <rPh sb="24" eb="25">
      <t>ヒ</t>
    </rPh>
    <rPh sb="26" eb="27">
      <t>マタ</t>
    </rPh>
    <rPh sb="30" eb="31">
      <t>オナ</t>
    </rPh>
    <rPh sb="38" eb="40">
      <t>シヨウ</t>
    </rPh>
    <rPh sb="42" eb="43">
      <t>コト</t>
    </rPh>
    <rPh sb="44" eb="46">
      <t>デキ</t>
    </rPh>
    <phoneticPr fontId="2"/>
  </si>
  <si>
    <t>水すましG1 消耗品数簡易計算表</t>
    <rPh sb="0" eb="1">
      <t>ミズ</t>
    </rPh>
    <rPh sb="7" eb="10">
      <t>ショウモウヒン</t>
    </rPh>
    <rPh sb="10" eb="11">
      <t>スウ</t>
    </rPh>
    <rPh sb="11" eb="13">
      <t>カンイ</t>
    </rPh>
    <rPh sb="13" eb="15">
      <t>ケイサン</t>
    </rPh>
    <rPh sb="15" eb="16">
      <t>ヒョウ</t>
    </rPh>
    <phoneticPr fontId="2"/>
  </si>
  <si>
    <t>（株）呉英製作所</t>
    <rPh sb="0" eb="3">
      <t>カブ</t>
    </rPh>
    <rPh sb="3" eb="8">
      <t>ゴエイセイ</t>
    </rPh>
    <phoneticPr fontId="2"/>
  </si>
  <si>
    <t>品番</t>
    <rPh sb="0" eb="2">
      <t>ヒンバン</t>
    </rPh>
    <phoneticPr fontId="2"/>
  </si>
  <si>
    <t xml:space="preserve">  複数のサイズを選択しても正しい値は算出されません。</t>
    <phoneticPr fontId="2"/>
  </si>
  <si>
    <r>
      <t>①</t>
    </r>
    <r>
      <rPr>
        <b/>
        <sz val="12"/>
        <color rgb="FFFF0000"/>
        <rFont val="ＭＳ Ｐゴシック"/>
        <family val="3"/>
        <charset val="128"/>
        <scheme val="minor"/>
      </rPr>
      <t>上の</t>
    </r>
    <r>
      <rPr>
        <b/>
        <sz val="12"/>
        <color theme="1"/>
        <rFont val="ＭＳ Ｐゴシック"/>
        <family val="3"/>
        <charset val="128"/>
        <scheme val="minor"/>
      </rPr>
      <t>「穴数」欄に任意の数値を入力</t>
    </r>
    <rPh sb="1" eb="2">
      <t>ウエ</t>
    </rPh>
    <rPh sb="7" eb="8">
      <t>ラン</t>
    </rPh>
    <rPh sb="9" eb="11">
      <t>ニンイ</t>
    </rPh>
    <phoneticPr fontId="2"/>
  </si>
  <si>
    <t>出荷
単位</t>
    <rPh sb="0" eb="2">
      <t>シュッカ</t>
    </rPh>
    <rPh sb="3" eb="5">
      <t>タンイ</t>
    </rPh>
    <phoneticPr fontId="2"/>
  </si>
  <si>
    <t>座堀用ビット 5φ インパクト用（アタッチメント付）</t>
    <rPh sb="2" eb="3">
      <t>ヨウ</t>
    </rPh>
    <rPh sb="15" eb="16">
      <t>ヨウ</t>
    </rPh>
    <rPh sb="24" eb="25">
      <t>ツ</t>
    </rPh>
    <phoneticPr fontId="1"/>
  </si>
  <si>
    <t>座堀用ビット 6.5φ インパクト用（アタッチメント付）</t>
    <phoneticPr fontId="1"/>
  </si>
  <si>
    <t>座堀用ビット 7φ インパクト用（アタッチメント付）</t>
    <phoneticPr fontId="1"/>
  </si>
  <si>
    <t>座堀用ビット 9φ インパクト用（アタッチメント付）</t>
    <phoneticPr fontId="1"/>
  </si>
  <si>
    <t>インパクト用5φ</t>
    <phoneticPr fontId="2"/>
  </si>
  <si>
    <t>インパクト用6.5φ</t>
    <phoneticPr fontId="2"/>
  </si>
  <si>
    <t>インパクト用7φ</t>
    <phoneticPr fontId="2"/>
  </si>
  <si>
    <t>インパクト用9φ</t>
    <phoneticPr fontId="2"/>
  </si>
  <si>
    <t>水すまし用6.5φ</t>
    <rPh sb="0" eb="1">
      <t>ミズ</t>
    </rPh>
    <phoneticPr fontId="2"/>
  </si>
  <si>
    <t>水すまし用9φ</t>
    <rPh sb="0" eb="1">
      <t>ミズ</t>
    </rPh>
    <phoneticPr fontId="2"/>
  </si>
  <si>
    <t>③座堀用ビット　※必要な場合のみ選択</t>
    <rPh sb="1" eb="3">
      <t>ザボリ</t>
    </rPh>
    <rPh sb="3" eb="4">
      <t>ヨウ</t>
    </rPh>
    <rPh sb="9" eb="11">
      <t>ヒツヨウ</t>
    </rPh>
    <rPh sb="12" eb="14">
      <t>バアイ</t>
    </rPh>
    <rPh sb="16" eb="18">
      <t>センタク</t>
    </rPh>
    <phoneticPr fontId="2"/>
  </si>
  <si>
    <t>7φ（80L）</t>
    <phoneticPr fontId="2"/>
  </si>
  <si>
    <t>7φ（110L）</t>
    <phoneticPr fontId="2"/>
  </si>
  <si>
    <t>8φ（80L）</t>
    <phoneticPr fontId="2"/>
  </si>
  <si>
    <t>8φ（110L）</t>
    <phoneticPr fontId="2"/>
  </si>
  <si>
    <t>8.5φ（80L）</t>
    <phoneticPr fontId="2"/>
  </si>
  <si>
    <t>8.5φ（110L）</t>
    <phoneticPr fontId="2"/>
  </si>
  <si>
    <t>10.5φ（80L）</t>
    <phoneticPr fontId="2"/>
  </si>
  <si>
    <t>12.7φ（タイル用）</t>
    <rPh sb="9" eb="10">
      <t>ヨウ</t>
    </rPh>
    <phoneticPr fontId="2"/>
  </si>
  <si>
    <t>14.5φ（タイル用）</t>
  </si>
  <si>
    <t>16.5φ（タイル用）</t>
  </si>
  <si>
    <t>18φ（タイル用）</t>
  </si>
  <si>
    <t>16.5φ（ミカゲ石用）</t>
    <rPh sb="9" eb="10">
      <t>イシ</t>
    </rPh>
    <rPh sb="10" eb="11">
      <t>ヨウ</t>
    </rPh>
    <phoneticPr fontId="2"/>
  </si>
  <si>
    <t>18φ（ミカゲ石用）</t>
    <rPh sb="7" eb="8">
      <t>イシ</t>
    </rPh>
    <phoneticPr fontId="2"/>
  </si>
  <si>
    <t>■ブレイズビット仕様</t>
    <rPh sb="8" eb="10">
      <t>シヨウ</t>
    </rPh>
    <phoneticPr fontId="2"/>
  </si>
  <si>
    <t>■アンカー仕様（12.7～18φ）</t>
    <rPh sb="5" eb="7">
      <t>シヨウ</t>
    </rPh>
    <phoneticPr fontId="2"/>
  </si>
  <si>
    <t>ダイヤビット 7φ (10個入)　コンクリート用</t>
    <phoneticPr fontId="2"/>
  </si>
  <si>
    <t>ダイヤビット 8φ (1個入)　コンクリート用</t>
    <phoneticPr fontId="2"/>
  </si>
  <si>
    <t>ダイヤビット 8.5φ (1個入)　コンクリート用</t>
    <phoneticPr fontId="2"/>
  </si>
  <si>
    <t>ダイヤビット 10.5φ (1個入)　コンクリート用</t>
    <phoneticPr fontId="2"/>
  </si>
  <si>
    <t>G1-80モデル、又は旧モデルの小径用ドリル専用</t>
    <rPh sb="9" eb="10">
      <t>マタ</t>
    </rPh>
    <rPh sb="11" eb="12">
      <t>キュウ</t>
    </rPh>
    <rPh sb="16" eb="18">
      <t>ショウケイ</t>
    </rPh>
    <rPh sb="18" eb="19">
      <t>ヨウ</t>
    </rPh>
    <rPh sb="22" eb="24">
      <t>センヨウ</t>
    </rPh>
    <phoneticPr fontId="2"/>
  </si>
  <si>
    <t>7434-N10</t>
    <phoneticPr fontId="2"/>
  </si>
  <si>
    <t>水すましG1用ギヤポンプ（配線付き）</t>
    <rPh sb="0" eb="1">
      <t>ミズ</t>
    </rPh>
    <rPh sb="6" eb="7">
      <t>ヨウ</t>
    </rPh>
    <rPh sb="13" eb="15">
      <t>ハイセン</t>
    </rPh>
    <rPh sb="15" eb="16">
      <t>ツ</t>
    </rPh>
    <phoneticPr fontId="2"/>
  </si>
  <si>
    <t>2点式ビット 16.5φ　ミカゲ用</t>
    <rPh sb="1" eb="3">
      <t>テンシキ</t>
    </rPh>
    <rPh sb="16" eb="17">
      <t>ヨウ</t>
    </rPh>
    <phoneticPr fontId="2"/>
  </si>
  <si>
    <t>2点式ビット 18φ ミカゲ用</t>
    <rPh sb="1" eb="3">
      <t>テンシキ</t>
    </rPh>
    <phoneticPr fontId="2"/>
  </si>
  <si>
    <t>2点式ビット 12.7φ タイル用</t>
    <rPh sb="1" eb="3">
      <t>テンシキ</t>
    </rPh>
    <rPh sb="16" eb="17">
      <t>ヨウ</t>
    </rPh>
    <phoneticPr fontId="2"/>
  </si>
  <si>
    <t>2点式ビット 14.5φ タイル用</t>
    <rPh sb="1" eb="3">
      <t>テンシキ</t>
    </rPh>
    <phoneticPr fontId="2"/>
  </si>
  <si>
    <t>2点式ビット 16.5φ タイル用</t>
    <rPh sb="1" eb="3">
      <t>テンシキ</t>
    </rPh>
    <phoneticPr fontId="2"/>
  </si>
  <si>
    <t>2点式ビット 18φ タイル用</t>
    <rPh sb="1" eb="3">
      <t>テンシキ</t>
    </rPh>
    <phoneticPr fontId="2"/>
  </si>
  <si>
    <t>シャンク 10.5φ/ブレイズ19φ兼用</t>
    <rPh sb="18" eb="20">
      <t>ケンヨウ</t>
    </rPh>
    <phoneticPr fontId="2"/>
  </si>
  <si>
    <t>金属ブッシュ 10.5φ/ブレイズ19φ兼用</t>
    <phoneticPr fontId="2"/>
  </si>
  <si>
    <t>ゴムブッシュ 10.5φ/ブレイズ19φ兼用</t>
    <phoneticPr fontId="2"/>
  </si>
  <si>
    <t>座堀用ビット 6.5φ 水すまし用（アタッチメント付）</t>
    <rPh sb="12" eb="13">
      <t>ミズ</t>
    </rPh>
    <rPh sb="25" eb="26">
      <t>ツ</t>
    </rPh>
    <phoneticPr fontId="1"/>
  </si>
  <si>
    <t>座堀用ビット 9φ 水すまし用（アタッチメント付）</t>
    <rPh sb="10" eb="11">
      <t>ミズ</t>
    </rPh>
    <rPh sb="23" eb="24">
      <t>ツキ</t>
    </rPh>
    <phoneticPr fontId="1"/>
  </si>
  <si>
    <r>
      <rPr>
        <sz val="12"/>
        <rFont val="ＭＳ Ｐゴシック"/>
        <family val="3"/>
        <charset val="128"/>
        <scheme val="minor"/>
      </rPr>
      <t>シャンクへの</t>
    </r>
    <r>
      <rPr>
        <b/>
        <sz val="12"/>
        <color rgb="FFFF0000"/>
        <rFont val="ＭＳ Ｐゴシック"/>
        <family val="3"/>
        <charset val="128"/>
        <scheme val="minor"/>
      </rPr>
      <t>装着不可</t>
    </r>
    <rPh sb="6" eb="8">
      <t>ソウチャク</t>
    </rPh>
    <rPh sb="8" eb="10">
      <t>フカ</t>
    </rPh>
    <phoneticPr fontId="2"/>
  </si>
  <si>
    <r>
      <t>シャンク5-5.5φにも</t>
    </r>
    <r>
      <rPr>
        <b/>
        <sz val="12"/>
        <color rgb="FFFF0000"/>
        <rFont val="ＭＳ Ｐゴシック"/>
        <family val="3"/>
        <charset val="128"/>
        <scheme val="minor"/>
      </rPr>
      <t>装着可</t>
    </r>
    <phoneticPr fontId="2"/>
  </si>
  <si>
    <r>
      <t>シャンク6-8.5φにも</t>
    </r>
    <r>
      <rPr>
        <b/>
        <sz val="12"/>
        <color rgb="FFFF0000"/>
        <rFont val="ＭＳ Ｐゴシック"/>
        <family val="3"/>
        <charset val="128"/>
        <scheme val="minor"/>
      </rPr>
      <t>装着可</t>
    </r>
    <phoneticPr fontId="2"/>
  </si>
  <si>
    <t>コンクリート用の場合は品番「7380」（定価、設計数は同一）</t>
    <rPh sb="6" eb="7">
      <t>ヨウ</t>
    </rPh>
    <rPh sb="8" eb="10">
      <t>バアイ</t>
    </rPh>
    <rPh sb="11" eb="13">
      <t>ヒンバン</t>
    </rPh>
    <rPh sb="20" eb="22">
      <t>テイカ</t>
    </rPh>
    <rPh sb="23" eb="25">
      <t>セッケイ</t>
    </rPh>
    <rPh sb="25" eb="26">
      <t>スウ</t>
    </rPh>
    <rPh sb="27" eb="29">
      <t>ドウイツ</t>
    </rPh>
    <phoneticPr fontId="2"/>
  </si>
  <si>
    <t>コンクリート用の場合は品番「7381」（定価、設計数は同一）</t>
    <rPh sb="6" eb="7">
      <t>ヨウ</t>
    </rPh>
    <rPh sb="8" eb="10">
      <t>バアイ</t>
    </rPh>
    <rPh sb="11" eb="13">
      <t>ヒンバン</t>
    </rPh>
    <rPh sb="20" eb="22">
      <t>テイカ</t>
    </rPh>
    <rPh sb="23" eb="25">
      <t>セッケイ</t>
    </rPh>
    <rPh sb="25" eb="26">
      <t>スウ</t>
    </rPh>
    <rPh sb="27" eb="29">
      <t>ドウイツ</t>
    </rPh>
    <phoneticPr fontId="2"/>
  </si>
  <si>
    <t>コンクリート用の場合は品番「7382」（定価、設計数は同一）</t>
    <rPh sb="6" eb="7">
      <t>ヨウ</t>
    </rPh>
    <rPh sb="8" eb="10">
      <t>バアイ</t>
    </rPh>
    <rPh sb="11" eb="13">
      <t>ヒンバン</t>
    </rPh>
    <rPh sb="20" eb="22">
      <t>テイカ</t>
    </rPh>
    <rPh sb="23" eb="25">
      <t>セッケイ</t>
    </rPh>
    <rPh sb="25" eb="26">
      <t>スウ</t>
    </rPh>
    <rPh sb="27" eb="29">
      <t>ドウイツ</t>
    </rPh>
    <phoneticPr fontId="2"/>
  </si>
  <si>
    <t>コンクリート用のみ（タイル用無し）</t>
    <rPh sb="6" eb="7">
      <t>ヨウ</t>
    </rPh>
    <rPh sb="13" eb="14">
      <t>ヨウ</t>
    </rPh>
    <rPh sb="14" eb="15">
      <t>ナ</t>
    </rPh>
    <phoneticPr fontId="2"/>
  </si>
  <si>
    <t>タイル用のみ（コンクリート用無し）</t>
    <rPh sb="3" eb="4">
      <t>ヨウ</t>
    </rPh>
    <rPh sb="13" eb="14">
      <t>ヨウ</t>
    </rPh>
    <rPh sb="14" eb="15">
      <t>ナ</t>
    </rPh>
    <phoneticPr fontId="2"/>
  </si>
  <si>
    <t>G1モデル専用、タイル用のみ（ミカゲ用無し）
先端のビット部分のみの為、別途「2点式シャンク」が必要</t>
    <rPh sb="5" eb="7">
      <t>センヨウ</t>
    </rPh>
    <rPh sb="11" eb="12">
      <t>ヨウ</t>
    </rPh>
    <rPh sb="19" eb="20">
      <t>ナ</t>
    </rPh>
    <phoneticPr fontId="2"/>
  </si>
  <si>
    <t>G1モデル専用
先端のビット部分のみの為、別途「2点式シャンク」が必要</t>
    <phoneticPr fontId="2"/>
  </si>
  <si>
    <t>■小径仕様（4～10.5φ）</t>
    <rPh sb="1" eb="3">
      <t>ショウケイ</t>
    </rPh>
    <rPh sb="3" eb="5">
      <t>シヨウ</t>
    </rPh>
    <phoneticPr fontId="2"/>
  </si>
  <si>
    <r>
      <t>④自動算出後、</t>
    </r>
    <r>
      <rPr>
        <b/>
        <sz val="12"/>
        <color rgb="FFFF0000"/>
        <rFont val="ＭＳ Ｐゴシック"/>
        <family val="3"/>
        <charset val="128"/>
        <scheme val="minor"/>
      </rPr>
      <t>33行目の「消耗品必要数」</t>
    </r>
    <r>
      <rPr>
        <b/>
        <sz val="12"/>
        <rFont val="ＭＳ Ｐゴシック"/>
        <family val="3"/>
        <charset val="128"/>
        <scheme val="minor"/>
      </rPr>
      <t>又は</t>
    </r>
    <r>
      <rPr>
        <b/>
        <sz val="12"/>
        <color rgb="FFFF0000"/>
        <rFont val="ＭＳ Ｐゴシック"/>
        <family val="3"/>
        <charset val="128"/>
        <scheme val="minor"/>
      </rPr>
      <t>「設計金額」</t>
    </r>
    <r>
      <rPr>
        <b/>
        <sz val="12"/>
        <rFont val="ＭＳ Ｐゴシック"/>
        <family val="3"/>
        <charset val="128"/>
        <scheme val="minor"/>
      </rPr>
      <t>欄のオートフィルター（▽をクリック）にて</t>
    </r>
    <r>
      <rPr>
        <b/>
        <sz val="12"/>
        <color rgb="FFFF0000"/>
        <rFont val="ＭＳ Ｐゴシック"/>
        <family val="3"/>
        <charset val="128"/>
        <scheme val="minor"/>
      </rPr>
      <t>「0」のチェックのみを外す</t>
    </r>
    <r>
      <rPr>
        <b/>
        <sz val="12"/>
        <rFont val="ＭＳ Ｐゴシック"/>
        <family val="3"/>
        <charset val="128"/>
        <scheme val="minor"/>
      </rPr>
      <t>と</t>
    </r>
    <rPh sb="1" eb="5">
      <t>ジドウサンシュツ</t>
    </rPh>
    <rPh sb="5" eb="6">
      <t>ゴ</t>
    </rPh>
    <rPh sb="9" eb="11">
      <t>ギョウメ</t>
    </rPh>
    <rPh sb="13" eb="16">
      <t>ショウモウヒン</t>
    </rPh>
    <rPh sb="16" eb="19">
      <t>ヒツヨウスウ</t>
    </rPh>
    <rPh sb="20" eb="21">
      <t>マタ</t>
    </rPh>
    <rPh sb="23" eb="27">
      <t>セッケイキンガク</t>
    </rPh>
    <rPh sb="28" eb="29">
      <t>ラン</t>
    </rPh>
    <rPh sb="59" eb="60">
      <t>ハズ</t>
    </rPh>
    <phoneticPr fontId="2"/>
  </si>
  <si>
    <t>ビットがブレイズ19φの場合の単位は「箇所」</t>
    <phoneticPr fontId="2"/>
  </si>
  <si>
    <t>ビットがブレイズ19φの場合の設計数単位は「箇所」</t>
    <rPh sb="15" eb="17">
      <t>セッケイ</t>
    </rPh>
    <rPh sb="17" eb="18">
      <t>スウ</t>
    </rPh>
    <phoneticPr fontId="2"/>
  </si>
  <si>
    <t>ビットがブレイズ19φの場合の設計数単位は「箇所」</t>
    <phoneticPr fontId="2"/>
  </si>
  <si>
    <r>
      <t xml:space="preserve">有効長80mm
</t>
    </r>
    <r>
      <rPr>
        <sz val="11"/>
        <color theme="1"/>
        <rFont val="ＭＳ Ｐゴシック"/>
        <family val="3"/>
        <charset val="128"/>
        <scheme val="minor"/>
      </rPr>
      <t>ビットがブレイズ19φの場合有効長無し、設計数単位は「箇所」</t>
    </r>
    <rPh sb="20" eb="22">
      <t>バアイ</t>
    </rPh>
    <rPh sb="22" eb="24">
      <t>ユウコウ</t>
    </rPh>
    <rPh sb="24" eb="25">
      <t>チョウ</t>
    </rPh>
    <rPh sb="25" eb="26">
      <t>ナ</t>
    </rPh>
    <rPh sb="28" eb="30">
      <t>セッケイ</t>
    </rPh>
    <rPh sb="30" eb="31">
      <t>スウ</t>
    </rPh>
    <rPh sb="31" eb="33">
      <t>タンイ</t>
    </rPh>
    <rPh sb="35" eb="37">
      <t>カショ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</si>
</sst>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0&quot;穴&quot;"/>
    <numFmt numFmtId="177" formatCode="#,##0_ "/>
    <numFmt numFmtId="178" formatCode="0&quot;欠&quot;"/>
    <numFmt numFmtId="179" formatCode="0&quot;箇所&quot;"/>
    <numFmt numFmtId="180" formatCode="0&quot;穴、箇所&quot;"/>
  </numFmts>
  <fonts count="21">
    <font>
      <sz val="11"/>
      <color theme="1"/>
      <name val="ＭＳ Ｐゴシック"/>
      <family val="2"/>
      <charset val="128"/>
      <scheme val="minor"/>
    </font>
    <font>
      <sz val="10"/>
      <color rgb="FF000000"/>
      <name val="Times New Roman"/>
      <family val="1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3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u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3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6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9" fillId="0" borderId="5" xfId="0" applyFont="1" applyBorder="1" applyAlignment="1">
      <alignment horizontal="center" vertical="center" wrapText="1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176" fontId="9" fillId="0" borderId="5" xfId="0" applyNumberFormat="1" applyFont="1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4" borderId="1" xfId="0" applyFont="1" applyFill="1" applyBorder="1" applyProtection="1">
      <alignment vertical="center"/>
      <protection locked="0"/>
    </xf>
    <xf numFmtId="0" fontId="9" fillId="4" borderId="1" xfId="0" applyFont="1" applyFill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5" xfId="0" applyFont="1" applyBorder="1">
      <alignment vertical="center"/>
    </xf>
    <xf numFmtId="0" fontId="14" fillId="0" borderId="0" xfId="0" applyFont="1" applyProtection="1">
      <alignment vertical="center"/>
      <protection locked="0"/>
    </xf>
    <xf numFmtId="177" fontId="15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78" fontId="9" fillId="0" borderId="5" xfId="0" applyNumberFormat="1" applyFont="1" applyBorder="1">
      <alignment vertical="center"/>
    </xf>
    <xf numFmtId="177" fontId="9" fillId="3" borderId="6" xfId="0" applyNumberFormat="1" applyFont="1" applyFill="1" applyBorder="1">
      <alignment vertical="center"/>
    </xf>
    <xf numFmtId="5" fontId="9" fillId="3" borderId="1" xfId="0" applyNumberFormat="1" applyFont="1" applyFill="1" applyBorder="1">
      <alignment vertical="center"/>
    </xf>
    <xf numFmtId="5" fontId="9" fillId="3" borderId="6" xfId="0" applyNumberFormat="1" applyFont="1" applyFill="1" applyBorder="1">
      <alignment vertical="center"/>
    </xf>
    <xf numFmtId="177" fontId="9" fillId="3" borderId="1" xfId="0" applyNumberFormat="1" applyFont="1" applyFill="1" applyBorder="1">
      <alignment vertical="center"/>
    </xf>
    <xf numFmtId="5" fontId="4" fillId="3" borderId="1" xfId="0" applyNumberFormat="1" applyFont="1" applyFill="1" applyBorder="1">
      <alignment vertical="center"/>
    </xf>
    <xf numFmtId="176" fontId="9" fillId="0" borderId="1" xfId="0" applyNumberFormat="1" applyFont="1" applyBorder="1" applyAlignment="1">
      <alignment horizontal="center" vertical="center"/>
    </xf>
    <xf numFmtId="5" fontId="9" fillId="0" borderId="1" xfId="0" applyNumberFormat="1" applyFont="1" applyBorder="1" applyAlignment="1">
      <alignment horizontal="right" vertical="center"/>
    </xf>
    <xf numFmtId="5" fontId="9" fillId="0" borderId="7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/>
    </xf>
    <xf numFmtId="0" fontId="17" fillId="2" borderId="0" xfId="0" applyFont="1" applyFill="1">
      <alignment vertical="center"/>
    </xf>
    <xf numFmtId="0" fontId="17" fillId="2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176" fontId="9" fillId="0" borderId="6" xfId="0" applyNumberFormat="1" applyFont="1" applyBorder="1" applyAlignment="1">
      <alignment horizontal="center" vertical="center"/>
    </xf>
    <xf numFmtId="0" fontId="7" fillId="4" borderId="5" xfId="0" applyFont="1" applyFill="1" applyBorder="1" applyAlignment="1">
      <alignment vertical="center" shrinkToFit="1"/>
    </xf>
    <xf numFmtId="0" fontId="7" fillId="4" borderId="2" xfId="0" applyFont="1" applyFill="1" applyBorder="1" applyAlignment="1">
      <alignment vertical="center" shrinkToFit="1"/>
    </xf>
    <xf numFmtId="0" fontId="7" fillId="4" borderId="4" xfId="0" applyFont="1" applyFill="1" applyBorder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left" vertical="center"/>
    </xf>
    <xf numFmtId="0" fontId="9" fillId="0" borderId="2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19" fillId="0" borderId="0" xfId="0" applyFont="1">
      <alignment vertical="center"/>
    </xf>
    <xf numFmtId="179" fontId="9" fillId="0" borderId="1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5" fontId="9" fillId="0" borderId="1" xfId="0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center" vertical="center"/>
    </xf>
    <xf numFmtId="5" fontId="9" fillId="0" borderId="6" xfId="0" applyNumberFormat="1" applyFont="1" applyBorder="1" applyAlignment="1">
      <alignment horizontal="right" vertical="center"/>
    </xf>
    <xf numFmtId="5" fontId="9" fillId="0" borderId="3" xfId="0" applyNumberFormat="1" applyFont="1" applyBorder="1" applyAlignment="1">
      <alignment horizontal="right" vertical="center"/>
    </xf>
    <xf numFmtId="176" fontId="9" fillId="0" borderId="3" xfId="0" applyNumberFormat="1" applyFont="1" applyBorder="1" applyAlignment="1">
      <alignment horizontal="center" vertical="center"/>
    </xf>
    <xf numFmtId="5" fontId="9" fillId="0" borderId="7" xfId="0" applyNumberFormat="1" applyFont="1" applyBorder="1" applyAlignment="1">
      <alignment horizontal="right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5" borderId="4" xfId="0" applyFont="1" applyFill="1" applyBorder="1" applyAlignment="1">
      <alignment horizontal="center" vertical="center" shrinkToFit="1"/>
    </xf>
    <xf numFmtId="0" fontId="7" fillId="5" borderId="5" xfId="0" applyFont="1" applyFill="1" applyBorder="1" applyAlignment="1">
      <alignment horizontal="center" vertical="center" shrinkToFit="1"/>
    </xf>
    <xf numFmtId="0" fontId="7" fillId="5" borderId="2" xfId="0" applyFont="1" applyFill="1" applyBorder="1" applyAlignment="1">
      <alignment horizontal="center" vertical="center" shrinkToFit="1"/>
    </xf>
    <xf numFmtId="3" fontId="10" fillId="5" borderId="4" xfId="0" applyNumberFormat="1" applyFont="1" applyFill="1" applyBorder="1" applyAlignment="1" applyProtection="1">
      <alignment horizontal="center" vertical="center" wrapText="1"/>
      <protection locked="0"/>
    </xf>
    <xf numFmtId="3" fontId="10" fillId="5" borderId="5" xfId="0" applyNumberFormat="1" applyFont="1" applyFill="1" applyBorder="1" applyAlignment="1" applyProtection="1">
      <alignment horizontal="center" vertical="center" wrapText="1"/>
      <protection locked="0"/>
    </xf>
    <xf numFmtId="3" fontId="10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 shrinkToFit="1"/>
    </xf>
    <xf numFmtId="0" fontId="9" fillId="0" borderId="5" xfId="0" applyFont="1" applyBorder="1" applyAlignment="1">
      <alignment horizontal="left" vertical="center" shrinkToFit="1"/>
    </xf>
    <xf numFmtId="0" fontId="9" fillId="0" borderId="2" xfId="0" applyFont="1" applyBorder="1" applyAlignment="1">
      <alignment horizontal="left" vertical="center" shrinkToFit="1"/>
    </xf>
    <xf numFmtId="0" fontId="9" fillId="0" borderId="13" xfId="0" applyFont="1" applyBorder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shrinkToFit="1"/>
    </xf>
    <xf numFmtId="0" fontId="11" fillId="0" borderId="12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180" fontId="9" fillId="0" borderId="3" xfId="0" applyNumberFormat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Q$19" lockText="1" noThreeD="1"/>
</file>

<file path=xl/ctrlProps/ctrlProp10.xml><?xml version="1.0" encoding="utf-8"?>
<formControlPr xmlns="http://schemas.microsoft.com/office/spreadsheetml/2009/9/main" objectType="CheckBox" fmlaLink="$Q$11" lockText="1" noThreeD="1"/>
</file>

<file path=xl/ctrlProps/ctrlProp11.xml><?xml version="1.0" encoding="utf-8"?>
<formControlPr xmlns="http://schemas.microsoft.com/office/spreadsheetml/2009/9/main" objectType="CheckBox" fmlaLink="$Q$12" lockText="1" noThreeD="1"/>
</file>

<file path=xl/ctrlProps/ctrlProp12.xml><?xml version="1.0" encoding="utf-8"?>
<formControlPr xmlns="http://schemas.microsoft.com/office/spreadsheetml/2009/9/main" objectType="CheckBox" fmlaLink="$Q$13" lockText="1" noThreeD="1"/>
</file>

<file path=xl/ctrlProps/ctrlProp13.xml><?xml version="1.0" encoding="utf-8"?>
<formControlPr xmlns="http://schemas.microsoft.com/office/spreadsheetml/2009/9/main" objectType="CheckBox" fmlaLink="$R$27" lockText="1" noThreeD="1"/>
</file>

<file path=xl/ctrlProps/ctrlProp14.xml><?xml version="1.0" encoding="utf-8"?>
<formControlPr xmlns="http://schemas.microsoft.com/office/spreadsheetml/2009/9/main" objectType="CheckBox" fmlaLink="$Q$26" lockText="1" noThreeD="1"/>
</file>

<file path=xl/ctrlProps/ctrlProp15.xml><?xml version="1.0" encoding="utf-8"?>
<formControlPr xmlns="http://schemas.microsoft.com/office/spreadsheetml/2009/9/main" objectType="CheckBox" fmlaLink="$Q$27" lockText="1" noThreeD="1"/>
</file>

<file path=xl/ctrlProps/ctrlProp16.xml><?xml version="1.0" encoding="utf-8"?>
<formControlPr xmlns="http://schemas.microsoft.com/office/spreadsheetml/2009/9/main" objectType="CheckBox" fmlaLink="$Q$28" lockText="1" noThreeD="1"/>
</file>

<file path=xl/ctrlProps/ctrlProp17.xml><?xml version="1.0" encoding="utf-8"?>
<formControlPr xmlns="http://schemas.microsoft.com/office/spreadsheetml/2009/9/main" objectType="CheckBox" fmlaLink="$R$14" lockText="1" noThreeD="1"/>
</file>

<file path=xl/ctrlProps/ctrlProp18.xml><?xml version="1.0" encoding="utf-8"?>
<formControlPr xmlns="http://schemas.microsoft.com/office/spreadsheetml/2009/9/main" objectType="CheckBox" fmlaLink="$Q$14" lockText="1" noThreeD="1"/>
</file>

<file path=xl/ctrlProps/ctrlProp19.xml><?xml version="1.0" encoding="utf-8"?>
<formControlPr xmlns="http://schemas.microsoft.com/office/spreadsheetml/2009/9/main" objectType="CheckBox" fmlaLink="$Q$19" lockText="1" noThreeD="1"/>
</file>

<file path=xl/ctrlProps/ctrlProp2.xml><?xml version="1.0" encoding="utf-8"?>
<formControlPr xmlns="http://schemas.microsoft.com/office/spreadsheetml/2009/9/main" objectType="CheckBox" fmlaLink="$Q$20" lockText="1" noThreeD="1"/>
</file>

<file path=xl/ctrlProps/ctrlProp20.xml><?xml version="1.0" encoding="utf-8"?>
<formControlPr xmlns="http://schemas.microsoft.com/office/spreadsheetml/2009/9/main" objectType="CheckBox" fmlaLink="$R$15" lockText="1" noThreeD="1"/>
</file>

<file path=xl/ctrlProps/ctrlProp21.xml><?xml version="1.0" encoding="utf-8"?>
<formControlPr xmlns="http://schemas.microsoft.com/office/spreadsheetml/2009/9/main" objectType="CheckBox" fmlaLink="$Q$15" lockText="1" noThreeD="1"/>
</file>

<file path=xl/ctrlProps/ctrlProp22.xml><?xml version="1.0" encoding="utf-8"?>
<formControlPr xmlns="http://schemas.microsoft.com/office/spreadsheetml/2009/9/main" objectType="CheckBox" fmlaLink="$Q$19" lockText="1" noThreeD="1"/>
</file>

<file path=xl/ctrlProps/ctrlProp23.xml><?xml version="1.0" encoding="utf-8"?>
<formControlPr xmlns="http://schemas.microsoft.com/office/spreadsheetml/2009/9/main" objectType="CheckBox" fmlaLink="$R$16" lockText="1" noThreeD="1"/>
</file>

<file path=xl/ctrlProps/ctrlProp24.xml><?xml version="1.0" encoding="utf-8"?>
<formControlPr xmlns="http://schemas.microsoft.com/office/spreadsheetml/2009/9/main" objectType="CheckBox" fmlaLink="$Q$16" lockText="1" noThreeD="1"/>
</file>

<file path=xl/ctrlProps/ctrlProp25.xml><?xml version="1.0" encoding="utf-8"?>
<formControlPr xmlns="http://schemas.microsoft.com/office/spreadsheetml/2009/9/main" objectType="CheckBox" fmlaLink="$Q$19" lockText="1" noThreeD="1"/>
</file>

<file path=xl/ctrlProps/ctrlProp26.xml><?xml version="1.0" encoding="utf-8"?>
<formControlPr xmlns="http://schemas.microsoft.com/office/spreadsheetml/2009/9/main" objectType="CheckBox" checked="Checked" fmlaLink="$Q$17" lockText="1" noThreeD="1"/>
</file>

<file path=xl/ctrlProps/ctrlProp27.xml><?xml version="1.0" encoding="utf-8"?>
<formControlPr xmlns="http://schemas.microsoft.com/office/spreadsheetml/2009/9/main" objectType="CheckBox" fmlaLink="$Q$9" lockText="1" noThreeD="1"/>
</file>

<file path=xl/ctrlProps/ctrlProp28.xml><?xml version="1.0" encoding="utf-8"?>
<formControlPr xmlns="http://schemas.microsoft.com/office/spreadsheetml/2009/9/main" objectType="CheckBox" fmlaLink="$Q$19" lockText="1" noThreeD="1"/>
</file>

<file path=xl/ctrlProps/ctrlProp29.xml><?xml version="1.0" encoding="utf-8"?>
<formControlPr xmlns="http://schemas.microsoft.com/office/spreadsheetml/2009/9/main" objectType="CheckBox" fmlaLink="$Q$19" lockText="1" noThreeD="1"/>
</file>

<file path=xl/ctrlProps/ctrlProp3.xml><?xml version="1.0" encoding="utf-8"?>
<formControlPr xmlns="http://schemas.microsoft.com/office/spreadsheetml/2009/9/main" objectType="CheckBox" fmlaLink="$Q$21" lockText="1" noThreeD="1"/>
</file>

<file path=xl/ctrlProps/ctrlProp30.xml><?xml version="1.0" encoding="utf-8"?>
<formControlPr xmlns="http://schemas.microsoft.com/office/spreadsheetml/2009/9/main" objectType="CheckBox" fmlaLink="$R$21" lockText="1" noThreeD="1"/>
</file>

<file path=xl/ctrlProps/ctrlProp31.xml><?xml version="1.0" encoding="utf-8"?>
<formControlPr xmlns="http://schemas.microsoft.com/office/spreadsheetml/2009/9/main" objectType="CheckBox" fmlaLink="$R$22" lockText="1" noThreeD="1"/>
</file>

<file path=xl/ctrlProps/ctrlProp32.xml><?xml version="1.0" encoding="utf-8"?>
<formControlPr xmlns="http://schemas.microsoft.com/office/spreadsheetml/2009/9/main" objectType="CheckBox" fmlaLink="$Q$24" lockText="1" noThreeD="1"/>
</file>

<file path=xl/ctrlProps/ctrlProp33.xml><?xml version="1.0" encoding="utf-8"?>
<formControlPr xmlns="http://schemas.microsoft.com/office/spreadsheetml/2009/9/main" objectType="CheckBox" fmlaLink="$Q$29" lockText="1" noThreeD="1"/>
</file>

<file path=xl/ctrlProps/ctrlProp34.xml><?xml version="1.0" encoding="utf-8"?>
<formControlPr xmlns="http://schemas.microsoft.com/office/spreadsheetml/2009/9/main" objectType="CheckBox" fmlaLink="$R$29" lockText="1" noThreeD="1"/>
</file>

<file path=xl/ctrlProps/ctrlProp4.xml><?xml version="1.0" encoding="utf-8"?>
<formControlPr xmlns="http://schemas.microsoft.com/office/spreadsheetml/2009/9/main" objectType="CheckBox" fmlaLink="$Q$22" lockText="1" noThreeD="1"/>
</file>

<file path=xl/ctrlProps/ctrlProp5.xml><?xml version="1.0" encoding="utf-8"?>
<formControlPr xmlns="http://schemas.microsoft.com/office/spreadsheetml/2009/9/main" objectType="CheckBox" fmlaLink="$R$10" lockText="1" noThreeD="1"/>
</file>

<file path=xl/ctrlProps/ctrlProp6.xml><?xml version="1.0" encoding="utf-8"?>
<formControlPr xmlns="http://schemas.microsoft.com/office/spreadsheetml/2009/9/main" objectType="CheckBox" fmlaLink="$R$11" lockText="1" noThreeD="1"/>
</file>

<file path=xl/ctrlProps/ctrlProp7.xml><?xml version="1.0" encoding="utf-8"?>
<formControlPr xmlns="http://schemas.microsoft.com/office/spreadsheetml/2009/9/main" objectType="CheckBox" fmlaLink="$R$12" lockText="1" noThreeD="1"/>
</file>

<file path=xl/ctrlProps/ctrlProp8.xml><?xml version="1.0" encoding="utf-8"?>
<formControlPr xmlns="http://schemas.microsoft.com/office/spreadsheetml/2009/9/main" objectType="CheckBox" fmlaLink="$R$13" lockText="1" noThreeD="1"/>
</file>

<file path=xl/ctrlProps/ctrlProp9.xml><?xml version="1.0" encoding="utf-8"?>
<formControlPr xmlns="http://schemas.microsoft.com/office/spreadsheetml/2009/9/main" objectType="CheckBox" fmlaLink="$Q$10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</xdr:row>
          <xdr:rowOff>152400</xdr:rowOff>
        </xdr:from>
        <xdr:to>
          <xdr:col>12</xdr:col>
          <xdr:colOff>304800</xdr:colOff>
          <xdr:row>14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18</xdr:row>
          <xdr:rowOff>161925</xdr:rowOff>
        </xdr:from>
        <xdr:to>
          <xdr:col>12</xdr:col>
          <xdr:colOff>323850</xdr:colOff>
          <xdr:row>20</xdr:row>
          <xdr:rowOff>28575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19</xdr:row>
          <xdr:rowOff>152400</xdr:rowOff>
        </xdr:from>
        <xdr:to>
          <xdr:col>12</xdr:col>
          <xdr:colOff>323850</xdr:colOff>
          <xdr:row>21</xdr:row>
          <xdr:rowOff>28575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20</xdr:row>
          <xdr:rowOff>152400</xdr:rowOff>
        </xdr:from>
        <xdr:to>
          <xdr:col>12</xdr:col>
          <xdr:colOff>323850</xdr:colOff>
          <xdr:row>22</xdr:row>
          <xdr:rowOff>28575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8</xdr:row>
          <xdr:rowOff>142875</xdr:rowOff>
        </xdr:from>
        <xdr:to>
          <xdr:col>14</xdr:col>
          <xdr:colOff>333375</xdr:colOff>
          <xdr:row>10</xdr:row>
          <xdr:rowOff>19050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9</xdr:row>
          <xdr:rowOff>152400</xdr:rowOff>
        </xdr:from>
        <xdr:to>
          <xdr:col>14</xdr:col>
          <xdr:colOff>304800</xdr:colOff>
          <xdr:row>11</xdr:row>
          <xdr:rowOff>28575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10</xdr:row>
          <xdr:rowOff>152400</xdr:rowOff>
        </xdr:from>
        <xdr:to>
          <xdr:col>14</xdr:col>
          <xdr:colOff>304800</xdr:colOff>
          <xdr:row>12</xdr:row>
          <xdr:rowOff>28575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11</xdr:row>
          <xdr:rowOff>152400</xdr:rowOff>
        </xdr:from>
        <xdr:to>
          <xdr:col>14</xdr:col>
          <xdr:colOff>314325</xdr:colOff>
          <xdr:row>13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8</xdr:row>
          <xdr:rowOff>142875</xdr:rowOff>
        </xdr:from>
        <xdr:to>
          <xdr:col>12</xdr:col>
          <xdr:colOff>314325</xdr:colOff>
          <xdr:row>10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</xdr:row>
          <xdr:rowOff>152400</xdr:rowOff>
        </xdr:from>
        <xdr:to>
          <xdr:col>12</xdr:col>
          <xdr:colOff>342900</xdr:colOff>
          <xdr:row>11</xdr:row>
          <xdr:rowOff>28575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10</xdr:row>
          <xdr:rowOff>152400</xdr:rowOff>
        </xdr:from>
        <xdr:to>
          <xdr:col>12</xdr:col>
          <xdr:colOff>352425</xdr:colOff>
          <xdr:row>12</xdr:row>
          <xdr:rowOff>28575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11</xdr:row>
          <xdr:rowOff>152400</xdr:rowOff>
        </xdr:from>
        <xdr:to>
          <xdr:col>12</xdr:col>
          <xdr:colOff>333375</xdr:colOff>
          <xdr:row>13</xdr:row>
          <xdr:rowOff>28575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22</xdr:row>
      <xdr:rowOff>57150</xdr:rowOff>
    </xdr:from>
    <xdr:to>
      <xdr:col>7</xdr:col>
      <xdr:colOff>257175</xdr:colOff>
      <xdr:row>30</xdr:row>
      <xdr:rowOff>47624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725" y="4943475"/>
          <a:ext cx="7553325" cy="14287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・税抜定価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出荷単位での定価</a:t>
          </a:r>
          <a:r>
            <a:rPr lang="ja-JP" altLang="en-US" sz="1200"/>
            <a:t> </a:t>
          </a:r>
          <a:endParaRPr lang="en-US" altLang="ja-JP" sz="1200"/>
        </a:p>
        <a:p>
          <a:pPr algn="l"/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・税抜定価（バラ）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消耗品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個（本、袋）辺りの定価</a:t>
          </a:r>
          <a:r>
            <a:rPr lang="ja-JP" altLang="en-US" sz="1200"/>
            <a:t> </a:t>
          </a:r>
          <a:endParaRPr lang="en-US" altLang="ja-JP" sz="1200"/>
        </a:p>
        <a:p>
          <a:pPr algn="l"/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・設計数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消耗品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個辺りの穴数（設計値）</a:t>
          </a:r>
          <a:r>
            <a:rPr lang="ja-JP" altLang="en-US" sz="1200"/>
            <a:t> </a:t>
          </a:r>
          <a:endParaRPr lang="en-US" altLang="ja-JP" sz="1200"/>
        </a:p>
        <a:p>
          <a:pPr algn="l"/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・消耗品必要数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「設計数」を基に算出した消耗品必要数（目安）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小数点以下切り捨て</a:t>
          </a:r>
          <a:r>
            <a:rPr lang="ja-JP" altLang="en-US" sz="1200"/>
            <a:t> </a:t>
          </a:r>
          <a:endParaRPr lang="en-US" altLang="ja-JP" sz="1200"/>
        </a:p>
        <a:p>
          <a:pPr algn="l"/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・設計金額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…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定価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消耗品必要数</a:t>
          </a:r>
          <a:r>
            <a:rPr lang="ja-JP" altLang="en-US" sz="1200"/>
            <a:t> </a:t>
          </a:r>
          <a:endParaRPr kumimoji="1" lang="ja-JP" altLang="en-US" sz="12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25</xdr:row>
          <xdr:rowOff>161925</xdr:rowOff>
        </xdr:from>
        <xdr:to>
          <xdr:col>14</xdr:col>
          <xdr:colOff>314325</xdr:colOff>
          <xdr:row>27</xdr:row>
          <xdr:rowOff>28575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24</xdr:row>
          <xdr:rowOff>161925</xdr:rowOff>
        </xdr:from>
        <xdr:to>
          <xdr:col>12</xdr:col>
          <xdr:colOff>323850</xdr:colOff>
          <xdr:row>26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25</xdr:row>
          <xdr:rowOff>161925</xdr:rowOff>
        </xdr:from>
        <xdr:to>
          <xdr:col>12</xdr:col>
          <xdr:colOff>323850</xdr:colOff>
          <xdr:row>27</xdr:row>
          <xdr:rowOff>28575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26</xdr:row>
          <xdr:rowOff>161925</xdr:rowOff>
        </xdr:from>
        <xdr:to>
          <xdr:col>12</xdr:col>
          <xdr:colOff>323850</xdr:colOff>
          <xdr:row>28</xdr:row>
          <xdr:rowOff>28575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10</xdr:col>
      <xdr:colOff>933450</xdr:colOff>
      <xdr:row>5</xdr:row>
      <xdr:rowOff>142874</xdr:rowOff>
    </xdr:from>
    <xdr:to>
      <xdr:col>16</xdr:col>
      <xdr:colOff>0</xdr:colOff>
      <xdr:row>5</xdr:row>
      <xdr:rowOff>476249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9972675" y="2209799"/>
          <a:ext cx="4238625" cy="333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altLang="ja-JP" sz="12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※80L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（有効長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80mm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）、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110L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（有効長</a:t>
          </a:r>
          <a:r>
            <a:rPr lang="en-US" altLang="ja-JP" sz="12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110mm</a:t>
          </a:r>
          <a:r>
            <a:rPr lang="ja-JP" altLang="en-US" sz="1200" b="1" i="0" u="none" strike="noStrike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）</a:t>
          </a:r>
        </a:p>
      </xdr:txBody>
    </xdr:sp>
    <xdr:clientData/>
  </xdr:twoCellAnchor>
  <xdr:twoCellAnchor>
    <xdr:from>
      <xdr:col>10</xdr:col>
      <xdr:colOff>152400</xdr:colOff>
      <xdr:row>1</xdr:row>
      <xdr:rowOff>411781</xdr:rowOff>
    </xdr:from>
    <xdr:to>
      <xdr:col>14</xdr:col>
      <xdr:colOff>323850</xdr:colOff>
      <xdr:row>4</xdr:row>
      <xdr:rowOff>65075</xdr:rowOff>
    </xdr:to>
    <xdr:pic>
      <xdr:nvPicPr>
        <xdr:cNvPr id="33" name="Picture 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5" y="583231"/>
          <a:ext cx="4933950" cy="815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12</xdr:row>
          <xdr:rowOff>152400</xdr:rowOff>
        </xdr:from>
        <xdr:to>
          <xdr:col>14</xdr:col>
          <xdr:colOff>314325</xdr:colOff>
          <xdr:row>14</xdr:row>
          <xdr:rowOff>28575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12</xdr:row>
          <xdr:rowOff>152400</xdr:rowOff>
        </xdr:from>
        <xdr:to>
          <xdr:col>12</xdr:col>
          <xdr:colOff>333375</xdr:colOff>
          <xdr:row>14</xdr:row>
          <xdr:rowOff>28575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</xdr:row>
          <xdr:rowOff>152400</xdr:rowOff>
        </xdr:from>
        <xdr:to>
          <xdr:col>12</xdr:col>
          <xdr:colOff>304800</xdr:colOff>
          <xdr:row>15</xdr:row>
          <xdr:rowOff>28575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13</xdr:row>
          <xdr:rowOff>152400</xdr:rowOff>
        </xdr:from>
        <xdr:to>
          <xdr:col>14</xdr:col>
          <xdr:colOff>314325</xdr:colOff>
          <xdr:row>15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13</xdr:row>
          <xdr:rowOff>152400</xdr:rowOff>
        </xdr:from>
        <xdr:to>
          <xdr:col>12</xdr:col>
          <xdr:colOff>333375</xdr:colOff>
          <xdr:row>15</xdr:row>
          <xdr:rowOff>28575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</xdr:row>
          <xdr:rowOff>152400</xdr:rowOff>
        </xdr:from>
        <xdr:to>
          <xdr:col>12</xdr:col>
          <xdr:colOff>304800</xdr:colOff>
          <xdr:row>16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14</xdr:row>
          <xdr:rowOff>152400</xdr:rowOff>
        </xdr:from>
        <xdr:to>
          <xdr:col>14</xdr:col>
          <xdr:colOff>314325</xdr:colOff>
          <xdr:row>16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14</xdr:row>
          <xdr:rowOff>152400</xdr:rowOff>
        </xdr:from>
        <xdr:to>
          <xdr:col>12</xdr:col>
          <xdr:colOff>333375</xdr:colOff>
          <xdr:row>16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15</xdr:row>
          <xdr:rowOff>152400</xdr:rowOff>
        </xdr:from>
        <xdr:to>
          <xdr:col>12</xdr:col>
          <xdr:colOff>304800</xdr:colOff>
          <xdr:row>17</xdr:row>
          <xdr:rowOff>28575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15</xdr:row>
          <xdr:rowOff>152400</xdr:rowOff>
        </xdr:from>
        <xdr:to>
          <xdr:col>12</xdr:col>
          <xdr:colOff>333375</xdr:colOff>
          <xdr:row>17</xdr:row>
          <xdr:rowOff>28575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7</xdr:row>
          <xdr:rowOff>142875</xdr:rowOff>
        </xdr:from>
        <xdr:to>
          <xdr:col>12</xdr:col>
          <xdr:colOff>314325</xdr:colOff>
          <xdr:row>9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17</xdr:row>
          <xdr:rowOff>152400</xdr:rowOff>
        </xdr:from>
        <xdr:to>
          <xdr:col>12</xdr:col>
          <xdr:colOff>304800</xdr:colOff>
          <xdr:row>19</xdr:row>
          <xdr:rowOff>28575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17</xdr:row>
          <xdr:rowOff>152400</xdr:rowOff>
        </xdr:from>
        <xdr:to>
          <xdr:col>12</xdr:col>
          <xdr:colOff>333375</xdr:colOff>
          <xdr:row>19</xdr:row>
          <xdr:rowOff>28575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19</xdr:row>
          <xdr:rowOff>152400</xdr:rowOff>
        </xdr:from>
        <xdr:to>
          <xdr:col>14</xdr:col>
          <xdr:colOff>323850</xdr:colOff>
          <xdr:row>21</xdr:row>
          <xdr:rowOff>28575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20</xdr:row>
          <xdr:rowOff>152400</xdr:rowOff>
        </xdr:from>
        <xdr:to>
          <xdr:col>14</xdr:col>
          <xdr:colOff>323850</xdr:colOff>
          <xdr:row>22</xdr:row>
          <xdr:rowOff>28575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22</xdr:row>
          <xdr:rowOff>152400</xdr:rowOff>
        </xdr:from>
        <xdr:to>
          <xdr:col>12</xdr:col>
          <xdr:colOff>323850</xdr:colOff>
          <xdr:row>24</xdr:row>
          <xdr:rowOff>28575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27</xdr:row>
          <xdr:rowOff>161925</xdr:rowOff>
        </xdr:from>
        <xdr:to>
          <xdr:col>12</xdr:col>
          <xdr:colOff>323850</xdr:colOff>
          <xdr:row>29</xdr:row>
          <xdr:rowOff>28575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27</xdr:row>
          <xdr:rowOff>161925</xdr:rowOff>
        </xdr:from>
        <xdr:to>
          <xdr:col>14</xdr:col>
          <xdr:colOff>314325</xdr:colOff>
          <xdr:row>29</xdr:row>
          <xdr:rowOff>28575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13A84-4E71-4A47-8825-A5BC6E9C97F1}">
  <sheetPr codeName="Sheet1">
    <pageSetUpPr fitToPage="1"/>
  </sheetPr>
  <dimension ref="B2:R93"/>
  <sheetViews>
    <sheetView showGridLines="0" tabSelected="1" zoomScaleNormal="100" workbookViewId="0">
      <selection activeCell="D6" sqref="D6:F6"/>
    </sheetView>
  </sheetViews>
  <sheetFormatPr defaultRowHeight="13.5"/>
  <cols>
    <col min="1" max="1" width="1" customWidth="1"/>
    <col min="2" max="2" width="9.625" customWidth="1"/>
    <col min="3" max="3" width="47" bestFit="1" customWidth="1"/>
    <col min="4" max="4" width="7" style="2" customWidth="1"/>
    <col min="5" max="5" width="5.25" bestFit="1" customWidth="1"/>
    <col min="6" max="6" width="13.5" bestFit="1" customWidth="1"/>
    <col min="7" max="7" width="13.5" customWidth="1"/>
    <col min="8" max="8" width="8.5" bestFit="1" customWidth="1"/>
    <col min="9" max="9" width="9" bestFit="1" customWidth="1"/>
    <col min="10" max="10" width="5.25" bestFit="1" customWidth="1"/>
    <col min="11" max="11" width="15.625" bestFit="1" customWidth="1"/>
    <col min="12" max="12" width="21.625" customWidth="1"/>
    <col min="13" max="13" width="5.625" customWidth="1"/>
    <col min="14" max="14" width="21.625" customWidth="1"/>
    <col min="15" max="15" width="5.625" customWidth="1"/>
    <col min="16" max="16" width="1.875" customWidth="1"/>
    <col min="17" max="18" width="9" style="17" hidden="1" customWidth="1"/>
  </cols>
  <sheetData>
    <row r="2" spans="2:18" ht="42" customHeight="1">
      <c r="B2" s="45" t="s">
        <v>77</v>
      </c>
    </row>
    <row r="3" spans="2:18" ht="35.25">
      <c r="H3" s="46"/>
      <c r="I3" s="46"/>
      <c r="K3" s="1"/>
      <c r="L3" s="58" t="s">
        <v>78</v>
      </c>
    </row>
    <row r="4" spans="2:18" ht="14.25">
      <c r="H4" s="47"/>
      <c r="I4" s="47"/>
      <c r="K4" s="1"/>
    </row>
    <row r="6" spans="2:18" ht="38.25">
      <c r="C6" s="52" t="s">
        <v>58</v>
      </c>
      <c r="D6" s="81"/>
      <c r="E6" s="82"/>
      <c r="F6" s="83"/>
      <c r="G6" s="53" t="s">
        <v>57</v>
      </c>
    </row>
    <row r="7" spans="2:18" ht="14.25">
      <c r="D7"/>
      <c r="E7" s="2"/>
      <c r="L7" s="78" t="s">
        <v>70</v>
      </c>
      <c r="M7" s="79"/>
      <c r="N7" s="79"/>
      <c r="O7" s="80"/>
      <c r="Q7" s="18" t="s">
        <v>22</v>
      </c>
    </row>
    <row r="8" spans="2:18" ht="14.25">
      <c r="D8"/>
      <c r="E8" s="2"/>
      <c r="L8" s="54" t="s">
        <v>137</v>
      </c>
      <c r="M8" s="49"/>
      <c r="N8" s="49"/>
      <c r="O8" s="50"/>
      <c r="Q8" s="18"/>
    </row>
    <row r="9" spans="2:18" ht="14.25">
      <c r="B9" s="10" t="s">
        <v>24</v>
      </c>
      <c r="C9" s="42"/>
      <c r="D9" s="43"/>
      <c r="E9" s="42"/>
      <c r="F9" s="42"/>
      <c r="G9" s="42"/>
      <c r="H9" s="42"/>
      <c r="I9" s="42"/>
      <c r="J9" s="42"/>
      <c r="L9" s="21" t="s">
        <v>46</v>
      </c>
      <c r="M9" s="19"/>
      <c r="N9" s="22"/>
      <c r="O9" s="23"/>
      <c r="Q9" s="24" t="b">
        <v>0</v>
      </c>
    </row>
    <row r="10" spans="2:18" ht="14.25">
      <c r="B10" s="10" t="s">
        <v>81</v>
      </c>
      <c r="C10" s="42"/>
      <c r="D10" s="43"/>
      <c r="E10" s="42"/>
      <c r="F10" s="42"/>
      <c r="G10" s="42"/>
      <c r="H10" s="42"/>
      <c r="I10" s="42"/>
      <c r="J10" s="42"/>
      <c r="L10" s="21" t="s">
        <v>48</v>
      </c>
      <c r="M10" s="19"/>
      <c r="N10" s="21" t="s">
        <v>52</v>
      </c>
      <c r="O10" s="20"/>
      <c r="Q10" s="24" t="b">
        <v>0</v>
      </c>
      <c r="R10" s="24" t="b">
        <v>0</v>
      </c>
    </row>
    <row r="11" spans="2:18" ht="14.25">
      <c r="B11" s="10" t="s">
        <v>72</v>
      </c>
      <c r="C11" s="42"/>
      <c r="D11" s="43"/>
      <c r="E11" s="42"/>
      <c r="F11" s="42"/>
      <c r="G11" s="42"/>
      <c r="H11" s="42"/>
      <c r="I11" s="42"/>
      <c r="J11" s="42"/>
      <c r="L11" s="21" t="s">
        <v>49</v>
      </c>
      <c r="M11" s="19"/>
      <c r="N11" s="21" t="s">
        <v>53</v>
      </c>
      <c r="O11" s="20"/>
      <c r="Q11" s="24" t="b">
        <v>0</v>
      </c>
      <c r="R11" s="24" t="b">
        <v>0</v>
      </c>
    </row>
    <row r="12" spans="2:18" ht="14.25">
      <c r="B12" s="10" t="s">
        <v>59</v>
      </c>
      <c r="C12" s="42"/>
      <c r="D12" s="43"/>
      <c r="E12" s="42"/>
      <c r="F12" s="42"/>
      <c r="G12" s="42"/>
      <c r="H12" s="42"/>
      <c r="I12" s="42"/>
      <c r="J12" s="42"/>
      <c r="L12" s="21" t="s">
        <v>50</v>
      </c>
      <c r="M12" s="19"/>
      <c r="N12" s="21" t="s">
        <v>54</v>
      </c>
      <c r="O12" s="20"/>
      <c r="Q12" s="24" t="b">
        <v>0</v>
      </c>
      <c r="R12" s="24" t="b">
        <v>0</v>
      </c>
    </row>
    <row r="13" spans="2:18" ht="14.25">
      <c r="B13" s="10" t="s">
        <v>60</v>
      </c>
      <c r="C13" s="42"/>
      <c r="D13" s="43"/>
      <c r="E13" s="42"/>
      <c r="F13" s="42"/>
      <c r="G13" s="42"/>
      <c r="H13" s="42"/>
      <c r="I13" s="42"/>
      <c r="J13" s="42"/>
      <c r="L13" s="21" t="s">
        <v>51</v>
      </c>
      <c r="M13" s="19"/>
      <c r="N13" s="21" t="s">
        <v>55</v>
      </c>
      <c r="O13" s="20"/>
      <c r="Q13" s="24" t="b">
        <v>0</v>
      </c>
      <c r="R13" s="24" t="b">
        <v>0</v>
      </c>
    </row>
    <row r="14" spans="2:18" ht="14.25">
      <c r="B14" s="10" t="s">
        <v>69</v>
      </c>
      <c r="C14" s="42"/>
      <c r="D14" s="43"/>
      <c r="E14" s="42"/>
      <c r="F14" s="42"/>
      <c r="G14" s="42"/>
      <c r="H14" s="42"/>
      <c r="I14" s="42"/>
      <c r="J14" s="42"/>
      <c r="L14" s="21" t="s">
        <v>94</v>
      </c>
      <c r="M14" s="19"/>
      <c r="N14" s="21" t="s">
        <v>95</v>
      </c>
      <c r="O14" s="20"/>
      <c r="Q14" s="24" t="b">
        <v>0</v>
      </c>
      <c r="R14" s="24" t="b">
        <v>0</v>
      </c>
    </row>
    <row r="15" spans="2:18" ht="14.25">
      <c r="B15" s="13" t="s">
        <v>138</v>
      </c>
      <c r="C15" s="42"/>
      <c r="D15" s="43"/>
      <c r="E15" s="42"/>
      <c r="F15" s="42"/>
      <c r="G15" s="42"/>
      <c r="H15" s="42"/>
      <c r="I15" s="42"/>
      <c r="J15" s="42"/>
      <c r="L15" s="21" t="s">
        <v>96</v>
      </c>
      <c r="M15" s="19"/>
      <c r="N15" s="21" t="s">
        <v>97</v>
      </c>
      <c r="O15" s="20"/>
      <c r="Q15" s="24" t="b">
        <v>0</v>
      </c>
      <c r="R15" s="24" t="b">
        <v>0</v>
      </c>
    </row>
    <row r="16" spans="2:18" ht="14.25">
      <c r="B16" s="10" t="s">
        <v>66</v>
      </c>
      <c r="C16" s="42"/>
      <c r="D16" s="43"/>
      <c r="E16" s="42"/>
      <c r="F16" s="42"/>
      <c r="G16" s="42"/>
      <c r="H16" s="42"/>
      <c r="I16" s="42"/>
      <c r="J16" s="42"/>
      <c r="L16" s="21" t="s">
        <v>98</v>
      </c>
      <c r="M16" s="19"/>
      <c r="N16" s="21" t="s">
        <v>99</v>
      </c>
      <c r="O16" s="20"/>
      <c r="Q16" s="24" t="b">
        <v>0</v>
      </c>
      <c r="R16" s="24" t="b">
        <v>0</v>
      </c>
    </row>
    <row r="17" spans="2:18" ht="14.25">
      <c r="B17" s="10"/>
      <c r="C17" s="42"/>
      <c r="D17" s="43"/>
      <c r="E17" s="42"/>
      <c r="F17" s="42"/>
      <c r="G17" s="42"/>
      <c r="H17" s="42"/>
      <c r="I17" s="42"/>
      <c r="J17" s="42"/>
      <c r="L17" s="21" t="s">
        <v>100</v>
      </c>
      <c r="M17" s="19"/>
      <c r="Q17" s="24" t="b">
        <v>1</v>
      </c>
      <c r="R17" s="24"/>
    </row>
    <row r="18" spans="2:18" ht="14.25">
      <c r="B18" s="13" t="s">
        <v>4</v>
      </c>
      <c r="C18" s="42"/>
      <c r="D18" s="43"/>
      <c r="E18" s="42"/>
      <c r="F18" s="42"/>
      <c r="G18" s="42"/>
      <c r="H18" s="42"/>
      <c r="I18" s="42"/>
      <c r="J18" s="42"/>
      <c r="L18" s="51" t="s">
        <v>108</v>
      </c>
      <c r="M18" s="49"/>
      <c r="N18" s="49"/>
      <c r="O18" s="50"/>
      <c r="Q18" s="24"/>
      <c r="R18" s="24"/>
    </row>
    <row r="19" spans="2:18" ht="14.25">
      <c r="B19" s="12" t="s">
        <v>56</v>
      </c>
      <c r="C19" s="42"/>
      <c r="D19" s="43"/>
      <c r="E19" s="42"/>
      <c r="F19" s="42"/>
      <c r="G19" s="42"/>
      <c r="H19" s="42"/>
      <c r="I19" s="42"/>
      <c r="J19" s="42"/>
      <c r="L19" s="21" t="s">
        <v>101</v>
      </c>
      <c r="M19" s="19"/>
      <c r="Q19" s="24" t="b">
        <v>0</v>
      </c>
    </row>
    <row r="20" spans="2:18" ht="14.25">
      <c r="B20" s="12" t="s">
        <v>71</v>
      </c>
      <c r="C20" s="42"/>
      <c r="D20" s="43"/>
      <c r="E20" s="42"/>
      <c r="F20" s="42"/>
      <c r="G20" s="42"/>
      <c r="H20" s="42"/>
      <c r="I20" s="42"/>
      <c r="J20" s="42"/>
      <c r="L20" s="21" t="s">
        <v>102</v>
      </c>
      <c r="M20" s="19"/>
      <c r="Q20" s="24" t="b">
        <v>0</v>
      </c>
      <c r="R20" s="24"/>
    </row>
    <row r="21" spans="2:18" ht="14.25">
      <c r="B21" s="12" t="s">
        <v>80</v>
      </c>
      <c r="C21" s="42"/>
      <c r="D21" s="43"/>
      <c r="E21" s="42"/>
      <c r="F21" s="42"/>
      <c r="G21" s="42"/>
      <c r="H21" s="42"/>
      <c r="I21" s="42"/>
      <c r="J21" s="42"/>
      <c r="L21" s="21" t="s">
        <v>103</v>
      </c>
      <c r="M21" s="19"/>
      <c r="N21" s="21" t="s">
        <v>105</v>
      </c>
      <c r="O21" s="19"/>
      <c r="Q21" s="24" t="b">
        <v>0</v>
      </c>
      <c r="R21" s="24" t="b">
        <v>0</v>
      </c>
    </row>
    <row r="22" spans="2:18" ht="14.25">
      <c r="B22" s="12"/>
      <c r="C22" s="42"/>
      <c r="D22" s="43"/>
      <c r="E22" s="42"/>
      <c r="F22" s="42"/>
      <c r="G22" s="42"/>
      <c r="H22" s="42"/>
      <c r="I22" s="42"/>
      <c r="J22" s="42"/>
      <c r="L22" s="21" t="s">
        <v>104</v>
      </c>
      <c r="M22" s="19"/>
      <c r="N22" s="21" t="s">
        <v>106</v>
      </c>
      <c r="O22" s="19"/>
      <c r="Q22" s="24" t="b">
        <v>0</v>
      </c>
      <c r="R22" s="24" t="b">
        <v>0</v>
      </c>
    </row>
    <row r="23" spans="2:18" ht="14.25">
      <c r="L23" s="51" t="s">
        <v>107</v>
      </c>
      <c r="M23" s="49"/>
      <c r="N23" s="49"/>
      <c r="O23" s="50"/>
      <c r="Q23" s="24"/>
      <c r="R23" s="24"/>
    </row>
    <row r="24" spans="2:18" ht="14.25">
      <c r="L24" s="21" t="s">
        <v>47</v>
      </c>
      <c r="M24" s="19"/>
      <c r="Q24" s="24" t="b">
        <v>0</v>
      </c>
      <c r="R24" s="24"/>
    </row>
    <row r="25" spans="2:18" ht="14.25">
      <c r="L25" s="78" t="s">
        <v>93</v>
      </c>
      <c r="M25" s="79"/>
      <c r="N25" s="79"/>
      <c r="O25" s="80"/>
    </row>
    <row r="26" spans="2:18" ht="14.25">
      <c r="L26" s="21" t="s">
        <v>87</v>
      </c>
      <c r="M26" s="19"/>
      <c r="Q26" s="24" t="b">
        <v>0</v>
      </c>
      <c r="R26" s="24"/>
    </row>
    <row r="27" spans="2:18" ht="14.25">
      <c r="L27" s="21" t="s">
        <v>88</v>
      </c>
      <c r="M27" s="19"/>
      <c r="N27" s="21" t="s">
        <v>91</v>
      </c>
      <c r="O27" s="20"/>
      <c r="Q27" s="24" t="b">
        <v>0</v>
      </c>
      <c r="R27" s="24" t="b">
        <v>0</v>
      </c>
    </row>
    <row r="28" spans="2:18" ht="14.25">
      <c r="L28" s="21" t="s">
        <v>89</v>
      </c>
      <c r="M28" s="19"/>
      <c r="Q28" s="24" t="b">
        <v>0</v>
      </c>
      <c r="R28" s="24"/>
    </row>
    <row r="29" spans="2:18" ht="14.25">
      <c r="L29" s="21" t="s">
        <v>90</v>
      </c>
      <c r="M29" s="19"/>
      <c r="N29" s="21" t="s">
        <v>92</v>
      </c>
      <c r="O29" s="20"/>
      <c r="Q29" s="24" t="b">
        <v>0</v>
      </c>
      <c r="R29" s="24" t="b">
        <v>0</v>
      </c>
    </row>
    <row r="33" spans="2:18" ht="28.5">
      <c r="B33" s="44" t="s">
        <v>79</v>
      </c>
      <c r="C33" s="3" t="s">
        <v>11</v>
      </c>
      <c r="D33" s="9" t="s">
        <v>82</v>
      </c>
      <c r="E33" s="5" t="s">
        <v>13</v>
      </c>
      <c r="F33" s="9" t="s">
        <v>68</v>
      </c>
      <c r="G33" s="9" t="s">
        <v>67</v>
      </c>
      <c r="H33" s="4" t="s">
        <v>12</v>
      </c>
      <c r="I33" s="4" t="s">
        <v>14</v>
      </c>
      <c r="J33" s="5" t="s">
        <v>13</v>
      </c>
      <c r="K33" s="4" t="s">
        <v>20</v>
      </c>
      <c r="L33" s="84" t="s">
        <v>23</v>
      </c>
      <c r="M33" s="85"/>
      <c r="N33" s="85"/>
      <c r="O33" s="86"/>
      <c r="Q33" s="18" t="s">
        <v>22</v>
      </c>
    </row>
    <row r="34" spans="2:18" ht="13.5" customHeight="1">
      <c r="B34" s="7"/>
      <c r="C34" s="7"/>
      <c r="D34" s="8"/>
      <c r="E34" s="7"/>
      <c r="F34" s="7"/>
      <c r="G34" s="7"/>
      <c r="H34" s="14"/>
      <c r="I34" s="7"/>
      <c r="J34" s="7"/>
      <c r="K34" s="27"/>
      <c r="L34" s="11"/>
      <c r="M34" s="11"/>
      <c r="N34" s="11"/>
      <c r="O34" s="11"/>
    </row>
    <row r="35" spans="2:18" ht="14.25">
      <c r="B35" s="5">
        <v>7336</v>
      </c>
      <c r="C35" s="6" t="s">
        <v>5</v>
      </c>
      <c r="D35" s="65">
        <v>1</v>
      </c>
      <c r="E35" s="65" t="s">
        <v>21</v>
      </c>
      <c r="F35" s="34">
        <v>21000</v>
      </c>
      <c r="G35" s="34">
        <v>2100</v>
      </c>
      <c r="H35" s="70">
        <v>30</v>
      </c>
      <c r="I35" s="28">
        <f>IF($Q$9=TRUE,ROUNDUP($D$6/$H$35,0),0)</f>
        <v>0</v>
      </c>
      <c r="J35" s="61" t="s">
        <v>0</v>
      </c>
      <c r="K35" s="29">
        <f>G35*Q35</f>
        <v>0</v>
      </c>
      <c r="L35" s="22" t="s">
        <v>134</v>
      </c>
      <c r="M35" s="23"/>
      <c r="N35" s="23"/>
      <c r="O35" s="55"/>
      <c r="Q35" s="25">
        <f>ROUND(I35,0)</f>
        <v>0</v>
      </c>
    </row>
    <row r="36" spans="2:18" ht="14.25">
      <c r="B36" s="5">
        <v>7406</v>
      </c>
      <c r="C36" s="6" t="s">
        <v>6</v>
      </c>
      <c r="D36" s="65"/>
      <c r="E36" s="65"/>
      <c r="F36" s="68">
        <v>19000</v>
      </c>
      <c r="G36" s="68">
        <v>1900</v>
      </c>
      <c r="H36" s="70"/>
      <c r="I36" s="28">
        <f t="shared" ref="I36:I43" si="0">IF(OR(Q10,R10)=TRUE,ROUNDUP($D$6/$H$35,0),0)</f>
        <v>0</v>
      </c>
      <c r="J36" s="61"/>
      <c r="K36" s="29">
        <f>$G$36*Q36</f>
        <v>0</v>
      </c>
      <c r="L36" s="22" t="s">
        <v>130</v>
      </c>
      <c r="M36" s="23"/>
      <c r="N36" s="23"/>
      <c r="O36" s="55"/>
      <c r="Q36" s="25">
        <f t="shared" ref="Q36:Q50" si="1">ROUND(I36,0)</f>
        <v>0</v>
      </c>
    </row>
    <row r="37" spans="2:18" ht="14.25">
      <c r="B37" s="5">
        <v>7408</v>
      </c>
      <c r="C37" s="6" t="s">
        <v>7</v>
      </c>
      <c r="D37" s="65"/>
      <c r="E37" s="65"/>
      <c r="F37" s="69"/>
      <c r="G37" s="69"/>
      <c r="H37" s="70"/>
      <c r="I37" s="28">
        <f t="shared" si="0"/>
        <v>0</v>
      </c>
      <c r="J37" s="61"/>
      <c r="K37" s="29">
        <f>$G$36*Q37</f>
        <v>0</v>
      </c>
      <c r="L37" s="22" t="s">
        <v>134</v>
      </c>
      <c r="M37" s="56"/>
      <c r="N37" s="56"/>
      <c r="O37" s="57"/>
      <c r="Q37" s="25">
        <f>ROUND(I37,0)</f>
        <v>0</v>
      </c>
    </row>
    <row r="38" spans="2:18" ht="14.25">
      <c r="B38" s="5">
        <v>7395</v>
      </c>
      <c r="C38" s="6" t="s">
        <v>8</v>
      </c>
      <c r="D38" s="65"/>
      <c r="E38" s="65"/>
      <c r="F38" s="69"/>
      <c r="G38" s="69"/>
      <c r="H38" s="70"/>
      <c r="I38" s="28">
        <f t="shared" si="0"/>
        <v>0</v>
      </c>
      <c r="J38" s="61"/>
      <c r="K38" s="29">
        <f t="shared" ref="K38" si="2">$G$36*Q38</f>
        <v>0</v>
      </c>
      <c r="L38" s="22" t="s">
        <v>131</v>
      </c>
      <c r="M38" s="23"/>
      <c r="N38" s="23"/>
      <c r="O38" s="55"/>
      <c r="Q38" s="25">
        <f t="shared" si="1"/>
        <v>0</v>
      </c>
    </row>
    <row r="39" spans="2:18" ht="14.25">
      <c r="B39" s="5">
        <v>7396</v>
      </c>
      <c r="C39" s="6" t="s">
        <v>9</v>
      </c>
      <c r="D39" s="65"/>
      <c r="E39" s="65"/>
      <c r="F39" s="69"/>
      <c r="G39" s="69"/>
      <c r="H39" s="70"/>
      <c r="I39" s="28">
        <f t="shared" si="0"/>
        <v>0</v>
      </c>
      <c r="J39" s="61"/>
      <c r="K39" s="29">
        <f t="shared" ref="K39:K40" si="3">$G$36*Q39</f>
        <v>0</v>
      </c>
      <c r="L39" s="22" t="s">
        <v>132</v>
      </c>
      <c r="M39" s="23"/>
      <c r="N39" s="23"/>
      <c r="O39" s="55"/>
      <c r="Q39" s="25">
        <f t="shared" ref="Q39:Q42" si="4">ROUND(I39,0)</f>
        <v>0</v>
      </c>
    </row>
    <row r="40" spans="2:18" ht="14.25">
      <c r="B40" s="5">
        <v>7389</v>
      </c>
      <c r="C40" s="6" t="s">
        <v>109</v>
      </c>
      <c r="D40" s="65"/>
      <c r="E40" s="65"/>
      <c r="F40" s="71"/>
      <c r="G40" s="71"/>
      <c r="H40" s="70"/>
      <c r="I40" s="28">
        <f t="shared" si="0"/>
        <v>0</v>
      </c>
      <c r="J40" s="61"/>
      <c r="K40" s="29">
        <f t="shared" si="3"/>
        <v>0</v>
      </c>
      <c r="L40" s="87" t="s">
        <v>133</v>
      </c>
      <c r="M40" s="88"/>
      <c r="N40" s="88"/>
      <c r="O40" s="89"/>
      <c r="Q40" s="25">
        <f t="shared" si="4"/>
        <v>0</v>
      </c>
    </row>
    <row r="41" spans="2:18" ht="14.25">
      <c r="B41" s="5">
        <v>7404</v>
      </c>
      <c r="C41" s="6" t="s">
        <v>110</v>
      </c>
      <c r="D41" s="60">
        <v>1</v>
      </c>
      <c r="E41" s="60" t="s">
        <v>0</v>
      </c>
      <c r="F41" s="68">
        <v>5000</v>
      </c>
      <c r="G41" s="68">
        <v>5000</v>
      </c>
      <c r="H41" s="70"/>
      <c r="I41" s="28">
        <f t="shared" si="0"/>
        <v>0</v>
      </c>
      <c r="J41" s="61"/>
      <c r="K41" s="29">
        <f>$G$41*Q41</f>
        <v>0</v>
      </c>
      <c r="L41" s="105"/>
      <c r="M41" s="106"/>
      <c r="N41" s="106"/>
      <c r="O41" s="107"/>
      <c r="Q41" s="25">
        <f t="shared" si="4"/>
        <v>0</v>
      </c>
    </row>
    <row r="42" spans="2:18" ht="14.25">
      <c r="B42" s="5">
        <v>7405</v>
      </c>
      <c r="C42" s="6" t="s">
        <v>111</v>
      </c>
      <c r="D42" s="61"/>
      <c r="E42" s="61"/>
      <c r="F42" s="71"/>
      <c r="G42" s="71"/>
      <c r="H42" s="70"/>
      <c r="I42" s="28">
        <f t="shared" si="0"/>
        <v>0</v>
      </c>
      <c r="J42" s="61"/>
      <c r="K42" s="29">
        <f>$G$41*Q42</f>
        <v>0</v>
      </c>
      <c r="L42" s="105"/>
      <c r="M42" s="106"/>
      <c r="N42" s="106"/>
      <c r="O42" s="107"/>
      <c r="Q42" s="25">
        <f t="shared" si="4"/>
        <v>0</v>
      </c>
    </row>
    <row r="43" spans="2:18" ht="14.25">
      <c r="B43" s="5">
        <v>7191</v>
      </c>
      <c r="C43" s="6" t="s">
        <v>112</v>
      </c>
      <c r="D43" s="61"/>
      <c r="E43" s="61"/>
      <c r="F43" s="34">
        <v>4300</v>
      </c>
      <c r="G43" s="34">
        <v>4300</v>
      </c>
      <c r="H43" s="64"/>
      <c r="I43" s="28">
        <f t="shared" si="0"/>
        <v>0</v>
      </c>
      <c r="J43" s="61"/>
      <c r="K43" s="29">
        <f>$G$43*Q43</f>
        <v>0</v>
      </c>
      <c r="L43" s="90"/>
      <c r="M43" s="91"/>
      <c r="N43" s="91"/>
      <c r="O43" s="92"/>
      <c r="Q43" s="25">
        <f t="shared" si="1"/>
        <v>0</v>
      </c>
    </row>
    <row r="44" spans="2:18" ht="14.25">
      <c r="B44" s="5">
        <v>1583</v>
      </c>
      <c r="C44" s="6" t="s">
        <v>10</v>
      </c>
      <c r="D44" s="62"/>
      <c r="E44" s="62"/>
      <c r="F44" s="34">
        <v>30000</v>
      </c>
      <c r="G44" s="34">
        <v>30000</v>
      </c>
      <c r="H44" s="59">
        <v>500</v>
      </c>
      <c r="I44" s="28">
        <f>IF(Q24=TRUE,ROUNDUP($D$6/$H$44,0),0)</f>
        <v>0</v>
      </c>
      <c r="J44" s="62"/>
      <c r="K44" s="30">
        <f>$F$44*Q44</f>
        <v>0</v>
      </c>
      <c r="L44" s="37" t="s">
        <v>113</v>
      </c>
      <c r="M44" s="38"/>
      <c r="N44" s="38"/>
      <c r="O44" s="39"/>
      <c r="Q44" s="25">
        <f t="shared" si="1"/>
        <v>0</v>
      </c>
    </row>
    <row r="45" spans="2:18" ht="14.25" customHeight="1">
      <c r="B45" s="5">
        <v>7080</v>
      </c>
      <c r="C45" s="6" t="s">
        <v>118</v>
      </c>
      <c r="D45" s="60">
        <v>1</v>
      </c>
      <c r="E45" s="60" t="s">
        <v>0</v>
      </c>
      <c r="F45" s="68">
        <v>8400</v>
      </c>
      <c r="G45" s="68">
        <v>8400</v>
      </c>
      <c r="H45" s="63">
        <v>30</v>
      </c>
      <c r="I45" s="28">
        <f>IF($Q$19=TRUE,ROUNDUP($D$6/$H$45,0),0)</f>
        <v>0</v>
      </c>
      <c r="J45" s="65" t="s">
        <v>0</v>
      </c>
      <c r="K45" s="30">
        <f>$F$45*Q45</f>
        <v>0</v>
      </c>
      <c r="L45" s="93" t="s">
        <v>135</v>
      </c>
      <c r="M45" s="94"/>
      <c r="N45" s="94"/>
      <c r="O45" s="95"/>
      <c r="Q45" s="25">
        <f t="shared" si="1"/>
        <v>0</v>
      </c>
    </row>
    <row r="46" spans="2:18" ht="14.25">
      <c r="B46" s="5">
        <v>7081</v>
      </c>
      <c r="C46" s="6" t="s">
        <v>119</v>
      </c>
      <c r="D46" s="61"/>
      <c r="E46" s="61"/>
      <c r="F46" s="69"/>
      <c r="G46" s="69"/>
      <c r="H46" s="70"/>
      <c r="I46" s="28">
        <f>IF($Q$20=TRUE,ROUNDUP($D$6/$H$45,0),0)</f>
        <v>0</v>
      </c>
      <c r="J46" s="65"/>
      <c r="K46" s="30">
        <f t="shared" ref="K46:K50" si="5">$F$45*Q46</f>
        <v>0</v>
      </c>
      <c r="L46" s="99"/>
      <c r="M46" s="100"/>
      <c r="N46" s="100"/>
      <c r="O46" s="101"/>
      <c r="Q46" s="25">
        <f t="shared" si="1"/>
        <v>0</v>
      </c>
    </row>
    <row r="47" spans="2:18" ht="14.25">
      <c r="B47" s="5">
        <v>7082</v>
      </c>
      <c r="C47" s="6" t="s">
        <v>120</v>
      </c>
      <c r="D47" s="61"/>
      <c r="E47" s="61"/>
      <c r="F47" s="69"/>
      <c r="G47" s="69"/>
      <c r="H47" s="70"/>
      <c r="I47" s="28">
        <f>IF($Q$21=TRUE,ROUNDUP($D$6/$H$45,0),0)</f>
        <v>0</v>
      </c>
      <c r="J47" s="65"/>
      <c r="K47" s="30">
        <f t="shared" si="5"/>
        <v>0</v>
      </c>
      <c r="L47" s="93" t="s">
        <v>136</v>
      </c>
      <c r="M47" s="94"/>
      <c r="N47" s="94"/>
      <c r="O47" s="95"/>
      <c r="Q47" s="25">
        <f t="shared" ref="Q47" si="6">ROUND(I47,0)</f>
        <v>0</v>
      </c>
      <c r="R47"/>
    </row>
    <row r="48" spans="2:18" ht="14.25">
      <c r="B48" s="5">
        <v>7072</v>
      </c>
      <c r="C48" s="6" t="s">
        <v>116</v>
      </c>
      <c r="D48" s="61"/>
      <c r="E48" s="61"/>
      <c r="F48" s="69"/>
      <c r="G48" s="69"/>
      <c r="H48" s="70"/>
      <c r="I48" s="28">
        <f>IF($R$21=TRUE,ROUNDUP($D$6/$H$45,0),0)</f>
        <v>0</v>
      </c>
      <c r="J48" s="65"/>
      <c r="K48" s="30">
        <f t="shared" si="5"/>
        <v>0</v>
      </c>
      <c r="L48" s="96"/>
      <c r="M48" s="97"/>
      <c r="N48" s="97"/>
      <c r="O48" s="98"/>
      <c r="Q48" s="25">
        <f t="shared" si="1"/>
        <v>0</v>
      </c>
      <c r="R48"/>
    </row>
    <row r="49" spans="2:18" ht="14.25">
      <c r="B49" s="5">
        <v>7083</v>
      </c>
      <c r="C49" s="6" t="s">
        <v>121</v>
      </c>
      <c r="D49" s="61"/>
      <c r="E49" s="61"/>
      <c r="F49" s="69"/>
      <c r="G49" s="69"/>
      <c r="H49" s="70"/>
      <c r="I49" s="28">
        <f>IF($Q$22=TRUE,ROUNDUP($D$6/$H$45,0),0)</f>
        <v>0</v>
      </c>
      <c r="J49" s="65"/>
      <c r="K49" s="30">
        <f t="shared" si="5"/>
        <v>0</v>
      </c>
      <c r="L49" s="96"/>
      <c r="M49" s="97"/>
      <c r="N49" s="97"/>
      <c r="O49" s="98"/>
      <c r="Q49" s="25">
        <f t="shared" ref="Q49" si="7">ROUND(I49,0)</f>
        <v>0</v>
      </c>
      <c r="R49"/>
    </row>
    <row r="50" spans="2:18" ht="14.25">
      <c r="B50" s="5">
        <v>7073</v>
      </c>
      <c r="C50" s="6" t="s">
        <v>117</v>
      </c>
      <c r="D50" s="62"/>
      <c r="E50" s="62"/>
      <c r="F50" s="71"/>
      <c r="G50" s="71"/>
      <c r="H50" s="70"/>
      <c r="I50" s="28">
        <f>IF($R$22=TRUE,ROUNDUP($D$6/$H$45,0),0)</f>
        <v>0</v>
      </c>
      <c r="J50" s="65"/>
      <c r="K50" s="30">
        <f t="shared" si="5"/>
        <v>0</v>
      </c>
      <c r="L50" s="99"/>
      <c r="M50" s="100"/>
      <c r="N50" s="100"/>
      <c r="O50" s="101"/>
      <c r="Q50" s="25">
        <f t="shared" si="1"/>
        <v>0</v>
      </c>
      <c r="R50"/>
    </row>
    <row r="51" spans="2:18" ht="13.5" customHeight="1">
      <c r="B51" s="7"/>
      <c r="C51" s="23"/>
      <c r="D51" s="40"/>
      <c r="E51" s="23"/>
      <c r="F51" s="41"/>
      <c r="G51" s="41"/>
      <c r="H51" s="14"/>
      <c r="I51" s="23"/>
      <c r="J51" s="23"/>
      <c r="K51" s="27"/>
      <c r="L51" s="11"/>
      <c r="M51" s="11"/>
      <c r="N51" s="11"/>
      <c r="O51" s="11"/>
      <c r="Q51" s="26"/>
    </row>
    <row r="52" spans="2:18" ht="14.25" customHeight="1">
      <c r="B52" s="5">
        <v>7339</v>
      </c>
      <c r="C52" s="6" t="s">
        <v>15</v>
      </c>
      <c r="D52" s="65">
        <v>1</v>
      </c>
      <c r="E52" s="72" t="s">
        <v>2</v>
      </c>
      <c r="F52" s="68">
        <v>5600</v>
      </c>
      <c r="G52" s="68">
        <v>5600</v>
      </c>
      <c r="H52" s="63">
        <v>400</v>
      </c>
      <c r="I52" s="28">
        <f>IF($Q$9=TRUE,ROUNDUP($D$6/$H$52,0),0)</f>
        <v>0</v>
      </c>
      <c r="J52" s="60" t="s">
        <v>2</v>
      </c>
      <c r="K52" s="29">
        <f>$G$52*Q52</f>
        <v>0</v>
      </c>
      <c r="L52" s="75" t="s">
        <v>61</v>
      </c>
      <c r="M52" s="76"/>
      <c r="N52" s="76"/>
      <c r="O52" s="77"/>
      <c r="Q52" s="25">
        <f t="shared" ref="Q52:Q61" si="8">ROUND(I52,0)</f>
        <v>0</v>
      </c>
    </row>
    <row r="53" spans="2:18" ht="14.25" customHeight="1">
      <c r="B53" s="5">
        <v>7397</v>
      </c>
      <c r="C53" s="6" t="s">
        <v>16</v>
      </c>
      <c r="D53" s="65"/>
      <c r="E53" s="73"/>
      <c r="F53" s="69"/>
      <c r="G53" s="69"/>
      <c r="H53" s="70"/>
      <c r="I53" s="31">
        <f>IF(OR($Q$10,$Q$11)=TRUE,ROUNDUP($D$6/$H$52,0),0)</f>
        <v>0</v>
      </c>
      <c r="J53" s="61"/>
      <c r="K53" s="29">
        <f>$G$52*Q53</f>
        <v>0</v>
      </c>
      <c r="L53" s="87" t="s">
        <v>62</v>
      </c>
      <c r="M53" s="88"/>
      <c r="N53" s="88"/>
      <c r="O53" s="89"/>
      <c r="Q53" s="25">
        <f t="shared" si="8"/>
        <v>0</v>
      </c>
    </row>
    <row r="54" spans="2:18" ht="14.25" customHeight="1">
      <c r="B54" s="5">
        <v>7392</v>
      </c>
      <c r="C54" s="6" t="s">
        <v>17</v>
      </c>
      <c r="D54" s="65"/>
      <c r="E54" s="73"/>
      <c r="F54" s="71"/>
      <c r="G54" s="71"/>
      <c r="H54" s="70"/>
      <c r="I54" s="31">
        <f>IF(OR($Q$12:$Q$16)=TRUE,ROUNDUP($D$6/$H$52,0),0)</f>
        <v>0</v>
      </c>
      <c r="J54" s="61"/>
      <c r="K54" s="29">
        <f>$G$52*Q54</f>
        <v>0</v>
      </c>
      <c r="L54" s="90"/>
      <c r="M54" s="91"/>
      <c r="N54" s="91"/>
      <c r="O54" s="92"/>
      <c r="Q54" s="25">
        <f t="shared" si="8"/>
        <v>0</v>
      </c>
    </row>
    <row r="55" spans="2:18" ht="13.5" customHeight="1">
      <c r="B55" s="5">
        <v>7074</v>
      </c>
      <c r="C55" s="6" t="s">
        <v>18</v>
      </c>
      <c r="D55" s="65"/>
      <c r="E55" s="73"/>
      <c r="F55" s="66">
        <v>8000</v>
      </c>
      <c r="G55" s="66">
        <v>8000</v>
      </c>
      <c r="H55" s="70"/>
      <c r="I55" s="31">
        <f>IF(OR($R$10,$R$11)=TRUE,ROUNDUP($D$6/$H$52,0),0)</f>
        <v>0</v>
      </c>
      <c r="J55" s="61"/>
      <c r="K55" s="29">
        <f>$G$55*Q55</f>
        <v>0</v>
      </c>
      <c r="L55" s="87" t="s">
        <v>63</v>
      </c>
      <c r="M55" s="88"/>
      <c r="N55" s="88"/>
      <c r="O55" s="89"/>
      <c r="Q55" s="25">
        <f t="shared" si="8"/>
        <v>0</v>
      </c>
    </row>
    <row r="56" spans="2:18" ht="13.5" customHeight="1">
      <c r="B56" s="5">
        <v>7075</v>
      </c>
      <c r="C56" s="6" t="s">
        <v>19</v>
      </c>
      <c r="D56" s="65"/>
      <c r="E56" s="73"/>
      <c r="F56" s="66"/>
      <c r="G56" s="66"/>
      <c r="H56" s="70"/>
      <c r="I56" s="31">
        <f>IF(OR($R$12:$R$16)=TRUE,ROUNDUP($D$6/$H$52,0),0)</f>
        <v>0</v>
      </c>
      <c r="J56" s="61"/>
      <c r="K56" s="29">
        <f>$G$55*Q56</f>
        <v>0</v>
      </c>
      <c r="L56" s="90"/>
      <c r="M56" s="91"/>
      <c r="N56" s="91"/>
      <c r="O56" s="92"/>
      <c r="Q56" s="25">
        <f t="shared" si="8"/>
        <v>0</v>
      </c>
    </row>
    <row r="57" spans="2:18" ht="27" customHeight="1">
      <c r="B57" s="5">
        <v>7189</v>
      </c>
      <c r="C57" s="6" t="s">
        <v>122</v>
      </c>
      <c r="D57" s="65"/>
      <c r="E57" s="73"/>
      <c r="F57" s="35">
        <v>17000</v>
      </c>
      <c r="G57" s="35">
        <v>17000</v>
      </c>
      <c r="H57" s="125"/>
      <c r="I57" s="31">
        <f>IF(OR($Q$17,Q24)=TRUE,ROUNDUP($D$6/$H$52,0),0)</f>
        <v>0</v>
      </c>
      <c r="J57" s="61"/>
      <c r="K57" s="29">
        <f>G57*Q57</f>
        <v>0</v>
      </c>
      <c r="L57" s="102" t="s">
        <v>142</v>
      </c>
      <c r="M57" s="103"/>
      <c r="N57" s="103"/>
      <c r="O57" s="104"/>
      <c r="Q57" s="25">
        <f t="shared" si="8"/>
        <v>0</v>
      </c>
      <c r="R57"/>
    </row>
    <row r="58" spans="2:18" ht="14.25" customHeight="1">
      <c r="B58" s="5">
        <v>7076</v>
      </c>
      <c r="C58" s="6" t="s">
        <v>32</v>
      </c>
      <c r="D58" s="65"/>
      <c r="E58" s="73"/>
      <c r="F58" s="66">
        <v>24400</v>
      </c>
      <c r="G58" s="66">
        <v>24400</v>
      </c>
      <c r="H58" s="70"/>
      <c r="I58" s="31">
        <f>IF($Q$19=TRUE,ROUNDUP($D$6/$H$52,0),0)</f>
        <v>0</v>
      </c>
      <c r="J58" s="61"/>
      <c r="K58" s="29">
        <f>$G$58*Q58</f>
        <v>0</v>
      </c>
      <c r="L58" s="93" t="s">
        <v>64</v>
      </c>
      <c r="M58" s="94"/>
      <c r="N58" s="94"/>
      <c r="O58" s="95"/>
      <c r="Q58" s="25">
        <f t="shared" si="8"/>
        <v>0</v>
      </c>
    </row>
    <row r="59" spans="2:18" ht="13.5" customHeight="1">
      <c r="B59" s="5">
        <v>7077</v>
      </c>
      <c r="C59" s="6" t="s">
        <v>33</v>
      </c>
      <c r="D59" s="65"/>
      <c r="E59" s="73"/>
      <c r="F59" s="66"/>
      <c r="G59" s="66"/>
      <c r="H59" s="70"/>
      <c r="I59" s="31">
        <f>IF($Q$20=TRUE,ROUNDUP($D$6/$H$52,0),0)</f>
        <v>0</v>
      </c>
      <c r="J59" s="61"/>
      <c r="K59" s="29">
        <f t="shared" ref="K59:K61" si="9">$G$58*Q59</f>
        <v>0</v>
      </c>
      <c r="L59" s="96"/>
      <c r="M59" s="97"/>
      <c r="N59" s="97"/>
      <c r="O59" s="98"/>
      <c r="Q59" s="25">
        <f t="shared" si="8"/>
        <v>0</v>
      </c>
    </row>
    <row r="60" spans="2:18" ht="13.5" customHeight="1">
      <c r="B60" s="5">
        <v>7078</v>
      </c>
      <c r="C60" s="6" t="s">
        <v>34</v>
      </c>
      <c r="D60" s="65"/>
      <c r="E60" s="73"/>
      <c r="F60" s="66"/>
      <c r="G60" s="66"/>
      <c r="H60" s="70"/>
      <c r="I60" s="31">
        <f>IF(OR($Q$21:$R$21)=TRUE,ROUNDUP($D$6/$H$52,0),0)</f>
        <v>0</v>
      </c>
      <c r="J60" s="61"/>
      <c r="K60" s="29">
        <f t="shared" si="9"/>
        <v>0</v>
      </c>
      <c r="L60" s="96"/>
      <c r="M60" s="97"/>
      <c r="N60" s="97"/>
      <c r="O60" s="98"/>
      <c r="Q60" s="25">
        <f t="shared" si="8"/>
        <v>0</v>
      </c>
    </row>
    <row r="61" spans="2:18" ht="13.5" customHeight="1">
      <c r="B61" s="5">
        <v>7079</v>
      </c>
      <c r="C61" s="6" t="s">
        <v>35</v>
      </c>
      <c r="D61" s="65"/>
      <c r="E61" s="74"/>
      <c r="F61" s="66"/>
      <c r="G61" s="66"/>
      <c r="H61" s="64"/>
      <c r="I61" s="31">
        <f>IF(OR($Q$22:$R$22)=TRUE,ROUNDUP($D$6/$H$52,0),0)</f>
        <v>0</v>
      </c>
      <c r="J61" s="62"/>
      <c r="K61" s="29">
        <f t="shared" si="9"/>
        <v>0</v>
      </c>
      <c r="L61" s="99"/>
      <c r="M61" s="100"/>
      <c r="N61" s="100"/>
      <c r="O61" s="101"/>
      <c r="Q61" s="25">
        <f t="shared" si="8"/>
        <v>0</v>
      </c>
    </row>
    <row r="62" spans="2:18" ht="13.5" customHeight="1">
      <c r="B62" s="7"/>
      <c r="C62" s="23"/>
      <c r="D62" s="40"/>
      <c r="E62" s="23"/>
      <c r="F62" s="41"/>
      <c r="G62" s="41"/>
      <c r="H62" s="14"/>
      <c r="I62" s="23"/>
      <c r="J62" s="23"/>
      <c r="K62" s="27"/>
      <c r="L62" s="11"/>
      <c r="M62" s="11"/>
      <c r="N62" s="11"/>
      <c r="O62" s="11"/>
      <c r="Q62" s="26"/>
    </row>
    <row r="63" spans="2:18" ht="14.25" customHeight="1">
      <c r="B63" s="5">
        <v>7053</v>
      </c>
      <c r="C63" s="6" t="s">
        <v>25</v>
      </c>
      <c r="D63" s="60">
        <v>1</v>
      </c>
      <c r="E63" s="60" t="s">
        <v>0</v>
      </c>
      <c r="F63" s="68">
        <v>4000</v>
      </c>
      <c r="G63" s="68">
        <v>4000</v>
      </c>
      <c r="H63" s="63">
        <v>400</v>
      </c>
      <c r="I63" s="28">
        <f>IF($Q$9=TRUE,ROUNDUP($D$6/$H$63,0),0)</f>
        <v>0</v>
      </c>
      <c r="J63" s="60" t="s">
        <v>0</v>
      </c>
      <c r="K63" s="29">
        <f>$F$63*Q63</f>
        <v>0</v>
      </c>
      <c r="L63" s="87"/>
      <c r="M63" s="88"/>
      <c r="N63" s="88"/>
      <c r="O63" s="89"/>
      <c r="Q63" s="25">
        <f t="shared" ref="Q63:Q70" si="10">ROUND(I63,0)</f>
        <v>0</v>
      </c>
    </row>
    <row r="64" spans="2:18" ht="14.25" customHeight="1">
      <c r="B64" s="5">
        <v>7054</v>
      </c>
      <c r="C64" s="6" t="s">
        <v>26</v>
      </c>
      <c r="D64" s="61"/>
      <c r="E64" s="61"/>
      <c r="F64" s="69"/>
      <c r="G64" s="69"/>
      <c r="H64" s="70"/>
      <c r="I64" s="28">
        <f>IF(OR($Q$10,$R$10,$Q$11,$R$11)=TRUE,ROUNDUP($D$6/$H$63,0),0)</f>
        <v>0</v>
      </c>
      <c r="J64" s="61"/>
      <c r="K64" s="29">
        <f t="shared" ref="K64:K70" si="11">$F$63*Q64</f>
        <v>0</v>
      </c>
      <c r="L64" s="105"/>
      <c r="M64" s="106"/>
      <c r="N64" s="106"/>
      <c r="O64" s="107"/>
      <c r="Q64" s="25">
        <f t="shared" si="10"/>
        <v>0</v>
      </c>
    </row>
    <row r="65" spans="2:17" ht="14.25" customHeight="1">
      <c r="B65" s="5">
        <v>7055</v>
      </c>
      <c r="C65" s="6" t="s">
        <v>27</v>
      </c>
      <c r="D65" s="61"/>
      <c r="E65" s="61"/>
      <c r="F65" s="69"/>
      <c r="G65" s="69"/>
      <c r="H65" s="70"/>
      <c r="I65" s="28">
        <f>IF(OR($Q$12:R16)=TRUE,ROUNDUP($D$6/$H$63,0),0)</f>
        <v>0</v>
      </c>
      <c r="J65" s="61"/>
      <c r="K65" s="29">
        <f t="shared" si="11"/>
        <v>0</v>
      </c>
      <c r="L65" s="90"/>
      <c r="M65" s="91"/>
      <c r="N65" s="91"/>
      <c r="O65" s="92"/>
      <c r="Q65" s="25">
        <f t="shared" si="10"/>
        <v>0</v>
      </c>
    </row>
    <row r="66" spans="2:17" ht="13.5" customHeight="1">
      <c r="B66" s="5">
        <v>7059</v>
      </c>
      <c r="C66" s="6" t="s">
        <v>123</v>
      </c>
      <c r="D66" s="61"/>
      <c r="E66" s="61"/>
      <c r="F66" s="69"/>
      <c r="G66" s="69"/>
      <c r="H66" s="70"/>
      <c r="I66" s="28">
        <f>IF(OR($Q$17,Q24)=TRUE,ROUNDUP($D$6/$H$63,0),0)</f>
        <v>0</v>
      </c>
      <c r="J66" s="61"/>
      <c r="K66" s="29">
        <f>$F$63*Q66</f>
        <v>0</v>
      </c>
      <c r="L66" s="75" t="s">
        <v>140</v>
      </c>
      <c r="M66" s="76"/>
      <c r="N66" s="76"/>
      <c r="O66" s="77"/>
      <c r="Q66" s="25">
        <f t="shared" si="10"/>
        <v>0</v>
      </c>
    </row>
    <row r="67" spans="2:17" ht="13.5" customHeight="1">
      <c r="B67" s="5">
        <v>7090</v>
      </c>
      <c r="C67" s="6" t="s">
        <v>28</v>
      </c>
      <c r="D67" s="61"/>
      <c r="E67" s="61"/>
      <c r="F67" s="69"/>
      <c r="G67" s="69"/>
      <c r="H67" s="70"/>
      <c r="I67" s="28">
        <f>IF($Q$19=TRUE,ROUNDUP($D$6/$H$63,0),0)</f>
        <v>0</v>
      </c>
      <c r="J67" s="61"/>
      <c r="K67" s="29">
        <f t="shared" si="11"/>
        <v>0</v>
      </c>
      <c r="L67" s="87" t="s">
        <v>65</v>
      </c>
      <c r="M67" s="88"/>
      <c r="N67" s="88"/>
      <c r="O67" s="89"/>
      <c r="Q67" s="25">
        <f t="shared" si="10"/>
        <v>0</v>
      </c>
    </row>
    <row r="68" spans="2:17" ht="13.5" customHeight="1">
      <c r="B68" s="5">
        <v>7091</v>
      </c>
      <c r="C68" s="6" t="s">
        <v>29</v>
      </c>
      <c r="D68" s="61"/>
      <c r="E68" s="61"/>
      <c r="F68" s="69"/>
      <c r="G68" s="69"/>
      <c r="H68" s="70"/>
      <c r="I68" s="28">
        <f>IF($Q$20=TRUE,ROUNDUP($D$6/$H$63,0),0)</f>
        <v>0</v>
      </c>
      <c r="J68" s="61"/>
      <c r="K68" s="29">
        <f t="shared" si="11"/>
        <v>0</v>
      </c>
      <c r="L68" s="105"/>
      <c r="M68" s="106"/>
      <c r="N68" s="106"/>
      <c r="O68" s="107"/>
      <c r="Q68" s="25">
        <f t="shared" si="10"/>
        <v>0</v>
      </c>
    </row>
    <row r="69" spans="2:17" ht="13.5" customHeight="1">
      <c r="B69" s="5">
        <v>7092</v>
      </c>
      <c r="C69" s="6" t="s">
        <v>30</v>
      </c>
      <c r="D69" s="61"/>
      <c r="E69" s="61"/>
      <c r="F69" s="69"/>
      <c r="G69" s="69"/>
      <c r="H69" s="70"/>
      <c r="I69" s="28">
        <f>IF(OR($Q$21:$R$21)=TRUE,ROUNDUP($D$6/$H$63,0),0)</f>
        <v>0</v>
      </c>
      <c r="J69" s="61"/>
      <c r="K69" s="29">
        <f t="shared" si="11"/>
        <v>0</v>
      </c>
      <c r="L69" s="105"/>
      <c r="M69" s="106"/>
      <c r="N69" s="106"/>
      <c r="O69" s="107"/>
      <c r="Q69" s="25">
        <f t="shared" si="10"/>
        <v>0</v>
      </c>
    </row>
    <row r="70" spans="2:17" ht="13.5" customHeight="1">
      <c r="B70" s="5">
        <v>7093</v>
      </c>
      <c r="C70" s="6" t="s">
        <v>31</v>
      </c>
      <c r="D70" s="61"/>
      <c r="E70" s="61"/>
      <c r="F70" s="69"/>
      <c r="G70" s="69"/>
      <c r="H70" s="70"/>
      <c r="I70" s="28">
        <f>IF(OR($Q$22:$R$22)=TRUE,ROUNDUP($D$6/$H$63,0),0)</f>
        <v>0</v>
      </c>
      <c r="J70" s="61"/>
      <c r="K70" s="29">
        <f t="shared" si="11"/>
        <v>0</v>
      </c>
      <c r="L70" s="90"/>
      <c r="M70" s="91"/>
      <c r="N70" s="91"/>
      <c r="O70" s="92"/>
      <c r="Q70" s="25">
        <f t="shared" si="10"/>
        <v>0</v>
      </c>
    </row>
    <row r="71" spans="2:17" ht="13.5" customHeight="1">
      <c r="B71" s="7"/>
      <c r="C71" s="23"/>
      <c r="D71" s="40"/>
      <c r="E71" s="23"/>
      <c r="F71" s="41"/>
      <c r="G71" s="41"/>
      <c r="H71" s="14"/>
      <c r="I71" s="23"/>
      <c r="J71" s="23"/>
      <c r="K71" s="27"/>
      <c r="L71" s="11"/>
      <c r="M71" s="11"/>
      <c r="N71" s="11"/>
      <c r="O71" s="11"/>
      <c r="Q71" s="26"/>
    </row>
    <row r="72" spans="2:17" ht="14.25" customHeight="1">
      <c r="B72" s="5">
        <v>7056</v>
      </c>
      <c r="C72" s="6" t="s">
        <v>36</v>
      </c>
      <c r="D72" s="60">
        <v>1</v>
      </c>
      <c r="E72" s="60" t="s">
        <v>0</v>
      </c>
      <c r="F72" s="68">
        <v>720</v>
      </c>
      <c r="G72" s="68">
        <v>720</v>
      </c>
      <c r="H72" s="63">
        <v>50</v>
      </c>
      <c r="I72" s="28">
        <f>IF(OR($Q$9:R11)=TRUE,ROUNDUP($D$6/$H$72,0),0)</f>
        <v>0</v>
      </c>
      <c r="J72" s="60" t="s">
        <v>0</v>
      </c>
      <c r="K72" s="29">
        <f>$F$72*Q72</f>
        <v>0</v>
      </c>
      <c r="L72" s="121"/>
      <c r="M72" s="122"/>
      <c r="N72" s="122"/>
      <c r="O72" s="72"/>
      <c r="Q72" s="25">
        <f t="shared" ref="Q72:Q78" si="12">ROUND(I72,0)</f>
        <v>0</v>
      </c>
    </row>
    <row r="73" spans="2:17" ht="14.25" customHeight="1">
      <c r="B73" s="5">
        <v>7057</v>
      </c>
      <c r="C73" s="6" t="s">
        <v>37</v>
      </c>
      <c r="D73" s="61"/>
      <c r="E73" s="61"/>
      <c r="F73" s="69"/>
      <c r="G73" s="69"/>
      <c r="H73" s="70"/>
      <c r="I73" s="28">
        <f>IF(OR($Q$12:$R$16)=TRUE,ROUNDUP($D$6/$H$72,0),0)</f>
        <v>0</v>
      </c>
      <c r="J73" s="61"/>
      <c r="K73" s="29">
        <f t="shared" ref="K73:K78" si="13">$F$72*Q73</f>
        <v>0</v>
      </c>
      <c r="L73" s="123"/>
      <c r="M73" s="124"/>
      <c r="N73" s="124"/>
      <c r="O73" s="74"/>
      <c r="Q73" s="25">
        <f t="shared" si="12"/>
        <v>0</v>
      </c>
    </row>
    <row r="74" spans="2:17" ht="14.25" customHeight="1">
      <c r="B74" s="5">
        <v>7058</v>
      </c>
      <c r="C74" s="6" t="s">
        <v>124</v>
      </c>
      <c r="D74" s="61"/>
      <c r="E74" s="61"/>
      <c r="F74" s="69"/>
      <c r="G74" s="69"/>
      <c r="H74" s="70"/>
      <c r="I74" s="28">
        <f>IF(OR($Q$17,$Q$24)=TRUE,ROUNDUP($D$6/$H$72,0),0)</f>
        <v>0</v>
      </c>
      <c r="J74" s="61"/>
      <c r="K74" s="29">
        <f t="shared" si="13"/>
        <v>0</v>
      </c>
      <c r="L74" s="90" t="s">
        <v>141</v>
      </c>
      <c r="M74" s="91"/>
      <c r="N74" s="91"/>
      <c r="O74" s="92"/>
      <c r="Q74" s="25">
        <f t="shared" si="12"/>
        <v>0</v>
      </c>
    </row>
    <row r="75" spans="2:17" ht="13.5" customHeight="1">
      <c r="B75" s="5">
        <v>7094</v>
      </c>
      <c r="C75" s="6" t="s">
        <v>38</v>
      </c>
      <c r="D75" s="61"/>
      <c r="E75" s="61"/>
      <c r="F75" s="69"/>
      <c r="G75" s="69"/>
      <c r="H75" s="70"/>
      <c r="I75" s="28">
        <f>IF($Q$19=TRUE,ROUNDUP($D$6/$H$72,0),0)</f>
        <v>0</v>
      </c>
      <c r="J75" s="61"/>
      <c r="K75" s="29">
        <f t="shared" si="13"/>
        <v>0</v>
      </c>
      <c r="L75" s="87" t="s">
        <v>65</v>
      </c>
      <c r="M75" s="88"/>
      <c r="N75" s="88"/>
      <c r="O75" s="89"/>
      <c r="Q75" s="25">
        <f t="shared" si="12"/>
        <v>0</v>
      </c>
    </row>
    <row r="76" spans="2:17" ht="13.5" customHeight="1">
      <c r="B76" s="5">
        <v>7095</v>
      </c>
      <c r="C76" s="6" t="s">
        <v>39</v>
      </c>
      <c r="D76" s="61"/>
      <c r="E76" s="61"/>
      <c r="F76" s="69"/>
      <c r="G76" s="69"/>
      <c r="H76" s="70"/>
      <c r="I76" s="28">
        <f>IF($Q$20=TRUE,ROUNDUP($D$6/$H$72,0),0)</f>
        <v>0</v>
      </c>
      <c r="J76" s="61"/>
      <c r="K76" s="29">
        <f t="shared" si="13"/>
        <v>0</v>
      </c>
      <c r="L76" s="105"/>
      <c r="M76" s="106"/>
      <c r="N76" s="106"/>
      <c r="O76" s="107"/>
      <c r="Q76" s="25">
        <f t="shared" si="12"/>
        <v>0</v>
      </c>
    </row>
    <row r="77" spans="2:17" ht="13.5" customHeight="1">
      <c r="B77" s="5">
        <v>7096</v>
      </c>
      <c r="C77" s="6" t="s">
        <v>40</v>
      </c>
      <c r="D77" s="61"/>
      <c r="E77" s="61"/>
      <c r="F77" s="69"/>
      <c r="G77" s="69"/>
      <c r="H77" s="70"/>
      <c r="I77" s="28">
        <f>IF(OR(Q21:R21)=TRUE,ROUNDUP($D$6/$H$72,0),0)</f>
        <v>0</v>
      </c>
      <c r="J77" s="61"/>
      <c r="K77" s="29">
        <f t="shared" si="13"/>
        <v>0</v>
      </c>
      <c r="L77" s="105"/>
      <c r="M77" s="106"/>
      <c r="N77" s="106"/>
      <c r="O77" s="107"/>
      <c r="Q77" s="25">
        <f t="shared" si="12"/>
        <v>0</v>
      </c>
    </row>
    <row r="78" spans="2:17" ht="13.5" customHeight="1">
      <c r="B78" s="5">
        <v>7097</v>
      </c>
      <c r="C78" s="6" t="s">
        <v>41</v>
      </c>
      <c r="D78" s="61"/>
      <c r="E78" s="61"/>
      <c r="F78" s="69"/>
      <c r="G78" s="69"/>
      <c r="H78" s="70"/>
      <c r="I78" s="28">
        <f>IF(OR(Q22:R22)=TRUE,ROUNDUP($D$6/$H$72,0),0)</f>
        <v>0</v>
      </c>
      <c r="J78" s="61"/>
      <c r="K78" s="29">
        <f t="shared" si="13"/>
        <v>0</v>
      </c>
      <c r="L78" s="90"/>
      <c r="M78" s="91"/>
      <c r="N78" s="91"/>
      <c r="O78" s="92"/>
      <c r="Q78" s="25">
        <f t="shared" si="12"/>
        <v>0</v>
      </c>
    </row>
    <row r="79" spans="2:17" ht="13.5" customHeight="1">
      <c r="B79" s="7"/>
      <c r="C79" s="23"/>
      <c r="D79" s="40"/>
      <c r="E79" s="23"/>
      <c r="F79" s="41"/>
      <c r="G79" s="41"/>
      <c r="H79" s="14"/>
      <c r="I79" s="23"/>
      <c r="J79" s="23"/>
      <c r="K79" s="27"/>
      <c r="L79" s="11"/>
      <c r="M79" s="11"/>
      <c r="N79" s="11"/>
      <c r="O79" s="11"/>
      <c r="Q79" s="26"/>
    </row>
    <row r="80" spans="2:17" ht="14.25" customHeight="1">
      <c r="B80" s="5">
        <v>7362</v>
      </c>
      <c r="C80" s="6" t="s">
        <v>73</v>
      </c>
      <c r="D80" s="5">
        <v>1</v>
      </c>
      <c r="E80" s="5" t="s">
        <v>44</v>
      </c>
      <c r="F80" s="35">
        <v>15800</v>
      </c>
      <c r="G80" s="35">
        <v>1580</v>
      </c>
      <c r="H80" s="33">
        <v>80</v>
      </c>
      <c r="I80" s="28">
        <f>IF(OR(Q9:R17)=TRUE,ROUNDUP($D$6/$H$80,0),0)</f>
        <v>0</v>
      </c>
      <c r="J80" s="36" t="s">
        <v>1</v>
      </c>
      <c r="K80" s="29">
        <f t="shared" ref="K80:K85" si="14">G80*Q80</f>
        <v>0</v>
      </c>
      <c r="L80" s="93" t="s">
        <v>76</v>
      </c>
      <c r="M80" s="94"/>
      <c r="N80" s="94"/>
      <c r="O80" s="95"/>
      <c r="Q80" s="25">
        <f t="shared" ref="Q80:Q85" si="15">ROUND(I80,0)</f>
        <v>0</v>
      </c>
    </row>
    <row r="81" spans="2:17" ht="14.25" customHeight="1">
      <c r="B81" s="5">
        <v>7362</v>
      </c>
      <c r="C81" s="6" t="s">
        <v>74</v>
      </c>
      <c r="D81" s="5">
        <v>1</v>
      </c>
      <c r="E81" s="5" t="s">
        <v>44</v>
      </c>
      <c r="F81" s="35">
        <v>15800</v>
      </c>
      <c r="G81" s="35">
        <v>1580</v>
      </c>
      <c r="H81" s="33">
        <v>30</v>
      </c>
      <c r="I81" s="28">
        <f>IF(OR(Q19:R22)=TRUE,ROUNDUP($D$6/$H$81,0),0)</f>
        <v>0</v>
      </c>
      <c r="J81" s="36" t="s">
        <v>1</v>
      </c>
      <c r="K81" s="29">
        <f t="shared" si="14"/>
        <v>0</v>
      </c>
      <c r="L81" s="96"/>
      <c r="M81" s="97"/>
      <c r="N81" s="97"/>
      <c r="O81" s="98"/>
      <c r="Q81" s="25">
        <f t="shared" si="15"/>
        <v>0</v>
      </c>
    </row>
    <row r="82" spans="2:17" ht="14.25" customHeight="1">
      <c r="B82" s="5">
        <v>7362</v>
      </c>
      <c r="C82" s="6" t="s">
        <v>75</v>
      </c>
      <c r="D82" s="5">
        <v>1</v>
      </c>
      <c r="E82" s="5" t="s">
        <v>44</v>
      </c>
      <c r="F82" s="35">
        <v>15800</v>
      </c>
      <c r="G82" s="35">
        <v>1580</v>
      </c>
      <c r="H82" s="59">
        <v>300</v>
      </c>
      <c r="I82" s="28">
        <f>IF(OR(Q24)=TRUE,ROUNDUP($D$6/$H$82,0),0)</f>
        <v>0</v>
      </c>
      <c r="J82" s="36" t="s">
        <v>1</v>
      </c>
      <c r="K82" s="29">
        <f t="shared" si="14"/>
        <v>0</v>
      </c>
      <c r="L82" s="99"/>
      <c r="M82" s="100"/>
      <c r="N82" s="100"/>
      <c r="O82" s="101"/>
      <c r="Q82" s="25">
        <f t="shared" si="15"/>
        <v>0</v>
      </c>
    </row>
    <row r="83" spans="2:17" ht="14.25" customHeight="1">
      <c r="B83" s="5">
        <v>7456</v>
      </c>
      <c r="C83" s="6" t="s">
        <v>42</v>
      </c>
      <c r="D83" s="60">
        <v>1</v>
      </c>
      <c r="E83" s="60" t="s">
        <v>45</v>
      </c>
      <c r="F83" s="35">
        <v>16400</v>
      </c>
      <c r="G83" s="35">
        <v>16400</v>
      </c>
      <c r="H83" s="48">
        <v>1000</v>
      </c>
      <c r="I83" s="28">
        <f>IF(OR(Q9:R24)=TRUE,ROUNDDOWN($D$6/$H$83,0),0)</f>
        <v>0</v>
      </c>
      <c r="J83" s="60" t="s">
        <v>45</v>
      </c>
      <c r="K83" s="29">
        <f t="shared" si="14"/>
        <v>0</v>
      </c>
      <c r="L83" s="87" t="s">
        <v>139</v>
      </c>
      <c r="M83" s="88"/>
      <c r="N83" s="88"/>
      <c r="O83" s="89"/>
      <c r="Q83" s="25">
        <f t="shared" si="15"/>
        <v>0</v>
      </c>
    </row>
    <row r="84" spans="2:17" ht="14.25" customHeight="1">
      <c r="B84" s="5">
        <v>7364</v>
      </c>
      <c r="C84" s="6" t="s">
        <v>43</v>
      </c>
      <c r="D84" s="61"/>
      <c r="E84" s="61"/>
      <c r="F84" s="35">
        <v>12800</v>
      </c>
      <c r="G84" s="35">
        <v>12800</v>
      </c>
      <c r="H84" s="63">
        <v>2000</v>
      </c>
      <c r="I84" s="28">
        <f>IF(OR($Q$9:$R$24)=TRUE,ROUNDDOWN($D$6/$H$84,0),0)</f>
        <v>0</v>
      </c>
      <c r="J84" s="61"/>
      <c r="K84" s="29">
        <f t="shared" si="14"/>
        <v>0</v>
      </c>
      <c r="L84" s="105"/>
      <c r="M84" s="106"/>
      <c r="N84" s="106"/>
      <c r="O84" s="107"/>
      <c r="Q84" s="25">
        <f t="shared" si="15"/>
        <v>0</v>
      </c>
    </row>
    <row r="85" spans="2:17" ht="14.25" customHeight="1">
      <c r="B85" s="5" t="s">
        <v>114</v>
      </c>
      <c r="C85" s="6" t="s">
        <v>115</v>
      </c>
      <c r="D85" s="62"/>
      <c r="E85" s="62"/>
      <c r="F85" s="35">
        <v>9600</v>
      </c>
      <c r="G85" s="35">
        <v>9600</v>
      </c>
      <c r="H85" s="64"/>
      <c r="I85" s="28">
        <f>IF(OR($Q$9:$R$24)=TRUE,ROUNDDOWN($D$6/$H$84,0),0)</f>
        <v>0</v>
      </c>
      <c r="J85" s="62"/>
      <c r="K85" s="29">
        <f t="shared" si="14"/>
        <v>0</v>
      </c>
      <c r="L85" s="90"/>
      <c r="M85" s="91"/>
      <c r="N85" s="91"/>
      <c r="O85" s="92"/>
      <c r="Q85" s="25">
        <f t="shared" si="15"/>
        <v>0</v>
      </c>
    </row>
    <row r="86" spans="2:17" ht="13.5" customHeight="1">
      <c r="B86" s="7"/>
      <c r="C86" s="23"/>
      <c r="D86" s="40"/>
      <c r="E86" s="23"/>
      <c r="F86" s="41"/>
      <c r="G86" s="41"/>
      <c r="H86" s="14"/>
      <c r="I86" s="23"/>
      <c r="J86" s="23"/>
      <c r="K86" s="27"/>
      <c r="L86" s="11"/>
      <c r="M86" s="11"/>
      <c r="N86" s="11"/>
      <c r="O86" s="11"/>
      <c r="Q86" s="26"/>
    </row>
    <row r="87" spans="2:17" ht="14.25" customHeight="1">
      <c r="B87" s="5">
        <v>7192</v>
      </c>
      <c r="C87" s="6" t="s">
        <v>83</v>
      </c>
      <c r="D87" s="65">
        <v>1</v>
      </c>
      <c r="E87" s="65" t="s">
        <v>0</v>
      </c>
      <c r="F87" s="66">
        <v>9000</v>
      </c>
      <c r="G87" s="66">
        <v>9000</v>
      </c>
      <c r="H87" s="67">
        <v>400</v>
      </c>
      <c r="I87" s="31">
        <f>IF(Q26=TRUE,ROUNDUP($D$6/$H$87,0),0)</f>
        <v>0</v>
      </c>
      <c r="J87" s="65" t="s">
        <v>2</v>
      </c>
      <c r="K87" s="29">
        <f>$F$87*Q87</f>
        <v>0</v>
      </c>
      <c r="L87" s="109" t="s">
        <v>127</v>
      </c>
      <c r="M87" s="110"/>
      <c r="N87" s="110"/>
      <c r="O87" s="111"/>
      <c r="Q87" s="25">
        <f t="shared" ref="Q87:Q92" si="16">ROUND(I87,0)</f>
        <v>0</v>
      </c>
    </row>
    <row r="88" spans="2:17" ht="14.25" customHeight="1">
      <c r="B88" s="5">
        <v>7195</v>
      </c>
      <c r="C88" s="6" t="s">
        <v>84</v>
      </c>
      <c r="D88" s="65"/>
      <c r="E88" s="65"/>
      <c r="F88" s="66"/>
      <c r="G88" s="66"/>
      <c r="H88" s="67"/>
      <c r="I88" s="31">
        <f>IF(Q27=TRUE,ROUNDUP($D$6/$H$87,0),0)</f>
        <v>0</v>
      </c>
      <c r="J88" s="65"/>
      <c r="K88" s="29">
        <f t="shared" ref="K88:K92" si="17">$F$87*Q88</f>
        <v>0</v>
      </c>
      <c r="L88" s="112"/>
      <c r="M88" s="113"/>
      <c r="N88" s="113"/>
      <c r="O88" s="114"/>
      <c r="Q88" s="25">
        <f t="shared" si="16"/>
        <v>0</v>
      </c>
    </row>
    <row r="89" spans="2:17" ht="14.25" customHeight="1">
      <c r="B89" s="5">
        <v>7193</v>
      </c>
      <c r="C89" s="6" t="s">
        <v>85</v>
      </c>
      <c r="D89" s="65"/>
      <c r="E89" s="65"/>
      <c r="F89" s="66"/>
      <c r="G89" s="66"/>
      <c r="H89" s="67"/>
      <c r="I89" s="31">
        <f>IF(Q28=TRUE,ROUNDUP($D$6/$H$87,0),0)</f>
        <v>0</v>
      </c>
      <c r="J89" s="65"/>
      <c r="K89" s="29">
        <f t="shared" si="17"/>
        <v>0</v>
      </c>
      <c r="L89" s="112"/>
      <c r="M89" s="113"/>
      <c r="N89" s="113"/>
      <c r="O89" s="114"/>
      <c r="Q89" s="25">
        <f t="shared" si="16"/>
        <v>0</v>
      </c>
    </row>
    <row r="90" spans="2:17" ht="14.25" customHeight="1">
      <c r="B90" s="5">
        <v>7194</v>
      </c>
      <c r="C90" s="6" t="s">
        <v>86</v>
      </c>
      <c r="D90" s="65"/>
      <c r="E90" s="65"/>
      <c r="F90" s="66"/>
      <c r="G90" s="66"/>
      <c r="H90" s="67"/>
      <c r="I90" s="31">
        <f>IF(Q29=TRUE,ROUNDUP($D$6/$H$87,0),0)</f>
        <v>0</v>
      </c>
      <c r="J90" s="65"/>
      <c r="K90" s="29">
        <f t="shared" si="17"/>
        <v>0</v>
      </c>
      <c r="L90" s="115"/>
      <c r="M90" s="116"/>
      <c r="N90" s="116"/>
      <c r="O90" s="117"/>
      <c r="Q90" s="25">
        <f t="shared" si="16"/>
        <v>0</v>
      </c>
    </row>
    <row r="91" spans="2:17" ht="14.25" customHeight="1">
      <c r="B91" s="5">
        <v>7476</v>
      </c>
      <c r="C91" s="6" t="s">
        <v>125</v>
      </c>
      <c r="D91" s="65"/>
      <c r="E91" s="65"/>
      <c r="F91" s="66"/>
      <c r="G91" s="66"/>
      <c r="H91" s="67"/>
      <c r="I91" s="31">
        <f>IF(R27=TRUE,ROUNDUP($D$6/$H$87,0),0)</f>
        <v>0</v>
      </c>
      <c r="J91" s="65"/>
      <c r="K91" s="29">
        <f t="shared" si="17"/>
        <v>0</v>
      </c>
      <c r="L91" s="118" t="s">
        <v>128</v>
      </c>
      <c r="M91" s="119"/>
      <c r="N91" s="119"/>
      <c r="O91" s="120"/>
      <c r="Q91" s="25">
        <f>ROUND(I91,0)</f>
        <v>0</v>
      </c>
    </row>
    <row r="92" spans="2:17" ht="14.25" customHeight="1">
      <c r="B92" s="5">
        <v>7196</v>
      </c>
      <c r="C92" s="6" t="s">
        <v>126</v>
      </c>
      <c r="D92" s="65"/>
      <c r="E92" s="65"/>
      <c r="F92" s="66"/>
      <c r="G92" s="66"/>
      <c r="H92" s="67"/>
      <c r="I92" s="31">
        <f>IF(R29=TRUE,ROUNDUP($D$6/$H$87,0),0)</f>
        <v>0</v>
      </c>
      <c r="J92" s="65"/>
      <c r="K92" s="29">
        <f t="shared" si="17"/>
        <v>0</v>
      </c>
      <c r="L92" s="99" t="s">
        <v>129</v>
      </c>
      <c r="M92" s="100"/>
      <c r="N92" s="100"/>
      <c r="O92" s="101"/>
      <c r="Q92" s="25">
        <f t="shared" si="16"/>
        <v>0</v>
      </c>
    </row>
    <row r="93" spans="2:17" ht="18.75">
      <c r="B93" s="15"/>
      <c r="C93" s="15"/>
      <c r="D93" s="16"/>
      <c r="E93" s="15"/>
      <c r="F93" s="15"/>
      <c r="G93" s="15"/>
      <c r="H93" s="15"/>
      <c r="I93" s="108" t="s">
        <v>3</v>
      </c>
      <c r="J93" s="108"/>
      <c r="K93" s="32">
        <f>SUM(K34:K92)</f>
        <v>0</v>
      </c>
      <c r="L93" s="15"/>
      <c r="M93" s="15"/>
      <c r="N93" s="15"/>
      <c r="O93" s="15"/>
    </row>
  </sheetData>
  <sheetProtection algorithmName="SHA-512" hashValue="u66V5L52A9QHIDe0OuyZxLAGkrXg3cFRVgqVvrN94lbM5Ve2zAaRpcGk+DE6GVncqh3RSLtUeRyMGvMkUHaqIg==" saltValue="9m8hMojcrE3/aOJ0Mh5mFw==" spinCount="100000" sheet="1" selectLockedCells="1" autoFilter="0"/>
  <autoFilter ref="B33:O93" xr:uid="{90AF67E7-91C6-46C4-B6E9-0804A3FF184E}">
    <filterColumn colId="10" showButton="0"/>
    <filterColumn colId="11" showButton="0"/>
    <filterColumn colId="12" showButton="0"/>
  </autoFilter>
  <mergeCells count="72">
    <mergeCell ref="L40:O43"/>
    <mergeCell ref="L45:O46"/>
    <mergeCell ref="L47:O50"/>
    <mergeCell ref="D41:D44"/>
    <mergeCell ref="E41:E44"/>
    <mergeCell ref="F41:F42"/>
    <mergeCell ref="G41:G42"/>
    <mergeCell ref="D35:D40"/>
    <mergeCell ref="E35:E40"/>
    <mergeCell ref="F36:F40"/>
    <mergeCell ref="G36:G40"/>
    <mergeCell ref="G45:G50"/>
    <mergeCell ref="I93:J93"/>
    <mergeCell ref="L87:O90"/>
    <mergeCell ref="L75:O78"/>
    <mergeCell ref="J72:J78"/>
    <mergeCell ref="L80:O82"/>
    <mergeCell ref="L91:O91"/>
    <mergeCell ref="L92:O92"/>
    <mergeCell ref="L83:O85"/>
    <mergeCell ref="L72:O73"/>
    <mergeCell ref="L74:O74"/>
    <mergeCell ref="G58:G61"/>
    <mergeCell ref="G63:G70"/>
    <mergeCell ref="H63:H70"/>
    <mergeCell ref="L58:O61"/>
    <mergeCell ref="L55:O56"/>
    <mergeCell ref="L57:O57"/>
    <mergeCell ref="L63:O65"/>
    <mergeCell ref="L66:O66"/>
    <mergeCell ref="L67:O70"/>
    <mergeCell ref="J52:J61"/>
    <mergeCell ref="H52:H61"/>
    <mergeCell ref="L52:O52"/>
    <mergeCell ref="L25:O25"/>
    <mergeCell ref="D6:F6"/>
    <mergeCell ref="F52:F54"/>
    <mergeCell ref="F55:F56"/>
    <mergeCell ref="J35:J44"/>
    <mergeCell ref="H45:H50"/>
    <mergeCell ref="D45:D50"/>
    <mergeCell ref="E45:E50"/>
    <mergeCell ref="H35:H43"/>
    <mergeCell ref="J45:J50"/>
    <mergeCell ref="G52:G54"/>
    <mergeCell ref="L7:O7"/>
    <mergeCell ref="L33:O33"/>
    <mergeCell ref="L53:O54"/>
    <mergeCell ref="G55:G56"/>
    <mergeCell ref="E72:E78"/>
    <mergeCell ref="F45:F50"/>
    <mergeCell ref="D52:D61"/>
    <mergeCell ref="E52:E61"/>
    <mergeCell ref="F58:F61"/>
    <mergeCell ref="F63:F70"/>
    <mergeCell ref="F72:F78"/>
    <mergeCell ref="D83:D85"/>
    <mergeCell ref="H84:H85"/>
    <mergeCell ref="D63:D70"/>
    <mergeCell ref="E63:E70"/>
    <mergeCell ref="J87:J92"/>
    <mergeCell ref="E83:E85"/>
    <mergeCell ref="J83:J85"/>
    <mergeCell ref="J63:J70"/>
    <mergeCell ref="D87:D92"/>
    <mergeCell ref="E87:E92"/>
    <mergeCell ref="F87:F92"/>
    <mergeCell ref="H87:H92"/>
    <mergeCell ref="G87:G92"/>
    <mergeCell ref="G72:G78"/>
    <mergeCell ref="H72:H78"/>
    <mergeCell ref="D72:D78"/>
  </mergeCells>
  <phoneticPr fontId="2"/>
  <printOptions horizontalCentered="1"/>
  <pageMargins left="0" right="0" top="0.74803149606299213" bottom="0.74803149606299213" header="0.31496062992125984" footer="0.31496062992125984"/>
  <pageSetup paperSize="9" scale="5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12</xdr:col>
                    <xdr:colOff>104775</xdr:colOff>
                    <xdr:row>12</xdr:row>
                    <xdr:rowOff>152400</xdr:rowOff>
                  </from>
                  <to>
                    <xdr:col>12</xdr:col>
                    <xdr:colOff>304800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Check Box 23">
              <controlPr defaultSize="0" autoFill="0" autoLine="0" autoPict="0">
                <anchor moveWithCells="1">
                  <from>
                    <xdr:col>12</xdr:col>
                    <xdr:colOff>104775</xdr:colOff>
                    <xdr:row>18</xdr:row>
                    <xdr:rowOff>161925</xdr:rowOff>
                  </from>
                  <to>
                    <xdr:col>12</xdr:col>
                    <xdr:colOff>323850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6" name="Check Box 24">
              <controlPr defaultSize="0" autoFill="0" autoLine="0" autoPict="0">
                <anchor moveWithCells="1">
                  <from>
                    <xdr:col>12</xdr:col>
                    <xdr:colOff>104775</xdr:colOff>
                    <xdr:row>19</xdr:row>
                    <xdr:rowOff>152400</xdr:rowOff>
                  </from>
                  <to>
                    <xdr:col>12</xdr:col>
                    <xdr:colOff>323850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7" name="Check Box 25">
              <controlPr defaultSize="0" autoFill="0" autoLine="0" autoPict="0">
                <anchor moveWithCells="1">
                  <from>
                    <xdr:col>12</xdr:col>
                    <xdr:colOff>104775</xdr:colOff>
                    <xdr:row>20</xdr:row>
                    <xdr:rowOff>152400</xdr:rowOff>
                  </from>
                  <to>
                    <xdr:col>12</xdr:col>
                    <xdr:colOff>323850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8" name="Check Box 42">
              <controlPr defaultSize="0" autoFill="0" autoLine="0" autoPict="0">
                <anchor moveWithCells="1">
                  <from>
                    <xdr:col>14</xdr:col>
                    <xdr:colOff>104775</xdr:colOff>
                    <xdr:row>8</xdr:row>
                    <xdr:rowOff>142875</xdr:rowOff>
                  </from>
                  <to>
                    <xdr:col>14</xdr:col>
                    <xdr:colOff>333375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9" name="Check Box 43">
              <controlPr defaultSize="0" autoFill="0" autoLine="0" autoPict="0">
                <anchor moveWithCells="1">
                  <from>
                    <xdr:col>14</xdr:col>
                    <xdr:colOff>104775</xdr:colOff>
                    <xdr:row>9</xdr:row>
                    <xdr:rowOff>152400</xdr:rowOff>
                  </from>
                  <to>
                    <xdr:col>14</xdr:col>
                    <xdr:colOff>304800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0" name="Check Box 44">
              <controlPr defaultSize="0" autoFill="0" autoLine="0" autoPict="0">
                <anchor moveWithCells="1">
                  <from>
                    <xdr:col>14</xdr:col>
                    <xdr:colOff>104775</xdr:colOff>
                    <xdr:row>10</xdr:row>
                    <xdr:rowOff>152400</xdr:rowOff>
                  </from>
                  <to>
                    <xdr:col>14</xdr:col>
                    <xdr:colOff>304800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11" name="Check Box 45">
              <controlPr defaultSize="0" autoFill="0" autoLine="0" autoPict="0">
                <anchor moveWithCells="1">
                  <from>
                    <xdr:col>14</xdr:col>
                    <xdr:colOff>104775</xdr:colOff>
                    <xdr:row>11</xdr:row>
                    <xdr:rowOff>152400</xdr:rowOff>
                  </from>
                  <to>
                    <xdr:col>14</xdr:col>
                    <xdr:colOff>314325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2" name="Check Box 46">
              <controlPr defaultSize="0" autoFill="0" autoLine="0" autoPict="0">
                <anchor moveWithCells="1">
                  <from>
                    <xdr:col>12</xdr:col>
                    <xdr:colOff>104775</xdr:colOff>
                    <xdr:row>8</xdr:row>
                    <xdr:rowOff>142875</xdr:rowOff>
                  </from>
                  <to>
                    <xdr:col>12</xdr:col>
                    <xdr:colOff>314325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3" name="Check Box 47">
              <controlPr defaultSize="0" autoFill="0" autoLine="0" autoPict="0">
                <anchor moveWithCells="1">
                  <from>
                    <xdr:col>12</xdr:col>
                    <xdr:colOff>104775</xdr:colOff>
                    <xdr:row>9</xdr:row>
                    <xdr:rowOff>152400</xdr:rowOff>
                  </from>
                  <to>
                    <xdr:col>12</xdr:col>
                    <xdr:colOff>342900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14" name="Check Box 48">
              <controlPr defaultSize="0" autoFill="0" autoLine="0" autoPict="0">
                <anchor moveWithCells="1">
                  <from>
                    <xdr:col>12</xdr:col>
                    <xdr:colOff>104775</xdr:colOff>
                    <xdr:row>10</xdr:row>
                    <xdr:rowOff>152400</xdr:rowOff>
                  </from>
                  <to>
                    <xdr:col>12</xdr:col>
                    <xdr:colOff>352425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5" name="Check Box 49">
              <controlPr defaultSize="0" autoFill="0" autoLine="0" autoPict="0">
                <anchor moveWithCells="1">
                  <from>
                    <xdr:col>12</xdr:col>
                    <xdr:colOff>104775</xdr:colOff>
                    <xdr:row>11</xdr:row>
                    <xdr:rowOff>152400</xdr:rowOff>
                  </from>
                  <to>
                    <xdr:col>12</xdr:col>
                    <xdr:colOff>333375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6" name="Check Box 51">
              <controlPr defaultSize="0" autoFill="0" autoLine="0" autoPict="0">
                <anchor moveWithCells="1">
                  <from>
                    <xdr:col>14</xdr:col>
                    <xdr:colOff>104775</xdr:colOff>
                    <xdr:row>25</xdr:row>
                    <xdr:rowOff>161925</xdr:rowOff>
                  </from>
                  <to>
                    <xdr:col>14</xdr:col>
                    <xdr:colOff>314325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7" name="Check Box 53">
              <controlPr defaultSize="0" autoFill="0" autoLine="0" autoPict="0">
                <anchor moveWithCells="1">
                  <from>
                    <xdr:col>12</xdr:col>
                    <xdr:colOff>104775</xdr:colOff>
                    <xdr:row>24</xdr:row>
                    <xdr:rowOff>161925</xdr:rowOff>
                  </from>
                  <to>
                    <xdr:col>12</xdr:col>
                    <xdr:colOff>323850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8" name="Check Box 54">
              <controlPr defaultSize="0" autoFill="0" autoLine="0" autoPict="0">
                <anchor moveWithCells="1">
                  <from>
                    <xdr:col>12</xdr:col>
                    <xdr:colOff>104775</xdr:colOff>
                    <xdr:row>25</xdr:row>
                    <xdr:rowOff>161925</xdr:rowOff>
                  </from>
                  <to>
                    <xdr:col>12</xdr:col>
                    <xdr:colOff>323850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9" name="Check Box 55">
              <controlPr defaultSize="0" autoFill="0" autoLine="0" autoPict="0">
                <anchor moveWithCells="1">
                  <from>
                    <xdr:col>12</xdr:col>
                    <xdr:colOff>104775</xdr:colOff>
                    <xdr:row>26</xdr:row>
                    <xdr:rowOff>161925</xdr:rowOff>
                  </from>
                  <to>
                    <xdr:col>12</xdr:col>
                    <xdr:colOff>323850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20" name="Check Box 58">
              <controlPr defaultSize="0" autoFill="0" autoLine="0" autoPict="0">
                <anchor moveWithCells="1">
                  <from>
                    <xdr:col>14</xdr:col>
                    <xdr:colOff>104775</xdr:colOff>
                    <xdr:row>12</xdr:row>
                    <xdr:rowOff>152400</xdr:rowOff>
                  </from>
                  <to>
                    <xdr:col>14</xdr:col>
                    <xdr:colOff>314325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1" name="Check Box 59">
              <controlPr defaultSize="0" autoFill="0" autoLine="0" autoPict="0">
                <anchor moveWithCells="1">
                  <from>
                    <xdr:col>12</xdr:col>
                    <xdr:colOff>104775</xdr:colOff>
                    <xdr:row>12</xdr:row>
                    <xdr:rowOff>152400</xdr:rowOff>
                  </from>
                  <to>
                    <xdr:col>12</xdr:col>
                    <xdr:colOff>333375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2" name="Check Box 60">
              <controlPr defaultSize="0" autoFill="0" autoLine="0" autoPict="0">
                <anchor moveWithCells="1">
                  <from>
                    <xdr:col>12</xdr:col>
                    <xdr:colOff>104775</xdr:colOff>
                    <xdr:row>13</xdr:row>
                    <xdr:rowOff>152400</xdr:rowOff>
                  </from>
                  <to>
                    <xdr:col>12</xdr:col>
                    <xdr:colOff>304800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3" name="Check Box 61">
              <controlPr defaultSize="0" autoFill="0" autoLine="0" autoPict="0">
                <anchor moveWithCells="1">
                  <from>
                    <xdr:col>14</xdr:col>
                    <xdr:colOff>104775</xdr:colOff>
                    <xdr:row>13</xdr:row>
                    <xdr:rowOff>152400</xdr:rowOff>
                  </from>
                  <to>
                    <xdr:col>14</xdr:col>
                    <xdr:colOff>314325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4" name="Check Box 62">
              <controlPr defaultSize="0" autoFill="0" autoLine="0" autoPict="0">
                <anchor moveWithCells="1">
                  <from>
                    <xdr:col>12</xdr:col>
                    <xdr:colOff>104775</xdr:colOff>
                    <xdr:row>13</xdr:row>
                    <xdr:rowOff>152400</xdr:rowOff>
                  </from>
                  <to>
                    <xdr:col>12</xdr:col>
                    <xdr:colOff>333375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5" name="Check Box 63">
              <controlPr defaultSize="0" autoFill="0" autoLine="0" autoPict="0">
                <anchor moveWithCells="1">
                  <from>
                    <xdr:col>12</xdr:col>
                    <xdr:colOff>104775</xdr:colOff>
                    <xdr:row>14</xdr:row>
                    <xdr:rowOff>152400</xdr:rowOff>
                  </from>
                  <to>
                    <xdr:col>12</xdr:col>
                    <xdr:colOff>304800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6" name="Check Box 64">
              <controlPr defaultSize="0" autoFill="0" autoLine="0" autoPict="0">
                <anchor moveWithCells="1">
                  <from>
                    <xdr:col>14</xdr:col>
                    <xdr:colOff>104775</xdr:colOff>
                    <xdr:row>14</xdr:row>
                    <xdr:rowOff>152400</xdr:rowOff>
                  </from>
                  <to>
                    <xdr:col>14</xdr:col>
                    <xdr:colOff>314325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7" name="Check Box 65">
              <controlPr defaultSize="0" autoFill="0" autoLine="0" autoPict="0">
                <anchor moveWithCells="1">
                  <from>
                    <xdr:col>12</xdr:col>
                    <xdr:colOff>104775</xdr:colOff>
                    <xdr:row>14</xdr:row>
                    <xdr:rowOff>152400</xdr:rowOff>
                  </from>
                  <to>
                    <xdr:col>12</xdr:col>
                    <xdr:colOff>333375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8" name="Check Box 66">
              <controlPr defaultSize="0" autoFill="0" autoLine="0" autoPict="0">
                <anchor moveWithCells="1">
                  <from>
                    <xdr:col>12</xdr:col>
                    <xdr:colOff>104775</xdr:colOff>
                    <xdr:row>15</xdr:row>
                    <xdr:rowOff>152400</xdr:rowOff>
                  </from>
                  <to>
                    <xdr:col>12</xdr:col>
                    <xdr:colOff>304800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9" name="Check Box 68">
              <controlPr defaultSize="0" autoFill="0" autoLine="0" autoPict="0">
                <anchor moveWithCells="1">
                  <from>
                    <xdr:col>12</xdr:col>
                    <xdr:colOff>104775</xdr:colOff>
                    <xdr:row>15</xdr:row>
                    <xdr:rowOff>152400</xdr:rowOff>
                  </from>
                  <to>
                    <xdr:col>12</xdr:col>
                    <xdr:colOff>333375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30" name="Check Box 73">
              <controlPr defaultSize="0" autoFill="0" autoLine="0" autoPict="0">
                <anchor moveWithCells="1">
                  <from>
                    <xdr:col>12</xdr:col>
                    <xdr:colOff>104775</xdr:colOff>
                    <xdr:row>7</xdr:row>
                    <xdr:rowOff>142875</xdr:rowOff>
                  </from>
                  <to>
                    <xdr:col>12</xdr:col>
                    <xdr:colOff>314325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1" name="Check Box 78">
              <controlPr defaultSize="0" autoFill="0" autoLine="0" autoPict="0">
                <anchor moveWithCells="1">
                  <from>
                    <xdr:col>12</xdr:col>
                    <xdr:colOff>104775</xdr:colOff>
                    <xdr:row>17</xdr:row>
                    <xdr:rowOff>152400</xdr:rowOff>
                  </from>
                  <to>
                    <xdr:col>12</xdr:col>
                    <xdr:colOff>304800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2" name="Check Box 79">
              <controlPr defaultSize="0" autoFill="0" autoLine="0" autoPict="0">
                <anchor moveWithCells="1">
                  <from>
                    <xdr:col>12</xdr:col>
                    <xdr:colOff>104775</xdr:colOff>
                    <xdr:row>17</xdr:row>
                    <xdr:rowOff>152400</xdr:rowOff>
                  </from>
                  <to>
                    <xdr:col>12</xdr:col>
                    <xdr:colOff>333375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3" name="Check Box 80">
              <controlPr defaultSize="0" autoFill="0" autoLine="0" autoPict="0">
                <anchor moveWithCells="1">
                  <from>
                    <xdr:col>14</xdr:col>
                    <xdr:colOff>104775</xdr:colOff>
                    <xdr:row>19</xdr:row>
                    <xdr:rowOff>152400</xdr:rowOff>
                  </from>
                  <to>
                    <xdr:col>14</xdr:col>
                    <xdr:colOff>323850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4" name="Check Box 81">
              <controlPr defaultSize="0" autoFill="0" autoLine="0" autoPict="0">
                <anchor moveWithCells="1">
                  <from>
                    <xdr:col>14</xdr:col>
                    <xdr:colOff>104775</xdr:colOff>
                    <xdr:row>20</xdr:row>
                    <xdr:rowOff>152400</xdr:rowOff>
                  </from>
                  <to>
                    <xdr:col>14</xdr:col>
                    <xdr:colOff>323850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5" name="Check Box 82">
              <controlPr defaultSize="0" autoFill="0" autoLine="0" autoPict="0">
                <anchor moveWithCells="1">
                  <from>
                    <xdr:col>12</xdr:col>
                    <xdr:colOff>104775</xdr:colOff>
                    <xdr:row>22</xdr:row>
                    <xdr:rowOff>152400</xdr:rowOff>
                  </from>
                  <to>
                    <xdr:col>12</xdr:col>
                    <xdr:colOff>323850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6" name="Check Box 84">
              <controlPr defaultSize="0" autoFill="0" autoLine="0" autoPict="0">
                <anchor moveWithCells="1">
                  <from>
                    <xdr:col>12</xdr:col>
                    <xdr:colOff>104775</xdr:colOff>
                    <xdr:row>27</xdr:row>
                    <xdr:rowOff>161925</xdr:rowOff>
                  </from>
                  <to>
                    <xdr:col>12</xdr:col>
                    <xdr:colOff>323850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7" name="Check Box 85">
              <controlPr defaultSize="0" autoFill="0" autoLine="0" autoPict="0">
                <anchor moveWithCells="1">
                  <from>
                    <xdr:col>14</xdr:col>
                    <xdr:colOff>104775</xdr:colOff>
                    <xdr:row>27</xdr:row>
                    <xdr:rowOff>161925</xdr:rowOff>
                  </from>
                  <to>
                    <xdr:col>14</xdr:col>
                    <xdr:colOff>314325</xdr:colOff>
                    <xdr:row>29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計算表</vt:lpstr>
      <vt:lpstr>計算表!Print_Area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beppu</dc:creator>
  <cp:lastModifiedBy>呉英製作所</cp:lastModifiedBy>
  <cp:lastPrinted>2024-12-17T04:24:48Z</cp:lastPrinted>
  <dcterms:created xsi:type="dcterms:W3CDTF">2016-11-10T07:48:45Z</dcterms:created>
  <dcterms:modified xsi:type="dcterms:W3CDTF">2024-12-17T05:16:50Z</dcterms:modified>
</cp:coreProperties>
</file>